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 filterPrivacy="1"/>
  <xr:revisionPtr revIDLastSave="0" documentId="13_ncr:1_{C2863C1B-E019-4EC8-9E80-C942246713C9}" xr6:coauthVersionLast="45" xr6:coauthVersionMax="45" xr10:uidLastSave="{00000000-0000-0000-0000-000000000000}"/>
  <bookViews>
    <workbookView xWindow="4260" yWindow="945" windowWidth="24045" windowHeight="14385" xr2:uid="{00000000-000D-0000-FFFF-FFFF00000000}"/>
  </bookViews>
  <sheets>
    <sheet name="Гипотеза" sheetId="4" r:id="rId1"/>
    <sheet name="Дов.инт." sheetId="5" r:id="rId2"/>
    <sheet name="Плотность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24" i="4" l="1"/>
  <c r="A25" i="4"/>
  <c r="A26" i="4"/>
  <c r="A27" i="4"/>
  <c r="A28" i="4"/>
  <c r="A23" i="4"/>
  <c r="B7" i="5" l="1"/>
  <c r="B8" i="5" s="1"/>
  <c r="C7" i="5"/>
  <c r="C8" i="5" s="1"/>
  <c r="B10" i="4"/>
  <c r="B8" i="4"/>
  <c r="C9" i="5" l="1"/>
  <c r="B9" i="5"/>
  <c r="B9" i="4"/>
  <c r="B6" i="4"/>
  <c r="Y7" i="5"/>
  <c r="Y8" i="5" s="1"/>
  <c r="X7" i="5"/>
  <c r="X9" i="5" s="1"/>
  <c r="Y9" i="5" l="1"/>
  <c r="X8" i="5"/>
  <c r="V8" i="4" l="1"/>
  <c r="V6" i="4"/>
  <c r="B24" i="5"/>
  <c r="A24" i="5"/>
  <c r="V10" i="4" l="1"/>
  <c r="V9" i="4"/>
  <c r="A4" i="2" l="1"/>
  <c r="A5" i="2" s="1"/>
  <c r="C3" i="2"/>
  <c r="B3" i="2"/>
  <c r="A2" i="2"/>
  <c r="B2" i="2" l="1"/>
  <c r="D2" i="2"/>
  <c r="F2" i="2"/>
  <c r="D3" i="2"/>
  <c r="F3" i="2"/>
  <c r="E3" i="2"/>
  <c r="E2" i="2"/>
  <c r="E5" i="2"/>
  <c r="E4" i="2"/>
  <c r="C5" i="2"/>
  <c r="A6" i="2"/>
  <c r="E6" i="2" s="1"/>
  <c r="B5" i="2"/>
  <c r="B4" i="2"/>
  <c r="C4" i="2"/>
  <c r="F4" i="2" l="1"/>
  <c r="D4" i="2"/>
  <c r="D5" i="2"/>
  <c r="F5" i="2"/>
  <c r="A7" i="2"/>
  <c r="B6" i="2"/>
  <c r="C6" i="2"/>
  <c r="D6" i="2" l="1"/>
  <c r="F6" i="2"/>
  <c r="C7" i="2"/>
  <c r="A8" i="2"/>
  <c r="B7" i="2"/>
  <c r="E7" i="2"/>
  <c r="F7" i="2" l="1"/>
  <c r="D7" i="2"/>
  <c r="A9" i="2"/>
  <c r="C8" i="2"/>
  <c r="B8" i="2"/>
  <c r="E8" i="2"/>
  <c r="D8" i="2" l="1"/>
  <c r="F8" i="2"/>
  <c r="C9" i="2"/>
  <c r="A10" i="2"/>
  <c r="B9" i="2"/>
  <c r="E9" i="2"/>
  <c r="F9" i="2" l="1"/>
  <c r="D9" i="2"/>
  <c r="A11" i="2"/>
  <c r="C10" i="2"/>
  <c r="B10" i="2"/>
  <c r="E10" i="2"/>
  <c r="D10" i="2" l="1"/>
  <c r="F10" i="2"/>
  <c r="C11" i="2"/>
  <c r="B11" i="2"/>
  <c r="A12" i="2"/>
  <c r="E11" i="2"/>
  <c r="D11" i="2" l="1"/>
  <c r="F11" i="2"/>
  <c r="A13" i="2"/>
  <c r="C12" i="2"/>
  <c r="E12" i="2"/>
  <c r="B12" i="2"/>
  <c r="F12" i="2" l="1"/>
  <c r="D12" i="2"/>
  <c r="A14" i="2"/>
  <c r="C13" i="2"/>
  <c r="E13" i="2"/>
  <c r="B13" i="2"/>
  <c r="D13" i="2" s="1"/>
  <c r="F13" i="2" l="1"/>
  <c r="C14" i="2"/>
  <c r="A15" i="2"/>
  <c r="B14" i="2"/>
  <c r="D14" i="2" s="1"/>
  <c r="E14" i="2"/>
  <c r="F14" i="2" l="1"/>
  <c r="C15" i="2"/>
  <c r="A16" i="2"/>
  <c r="E15" i="2"/>
  <c r="B15" i="2"/>
  <c r="D15" i="2" s="1"/>
  <c r="F15" i="2" l="1"/>
  <c r="A17" i="2"/>
  <c r="C16" i="2"/>
  <c r="E16" i="2"/>
  <c r="B16" i="2"/>
  <c r="D16" i="2" s="1"/>
  <c r="F16" i="2" l="1"/>
  <c r="A18" i="2"/>
  <c r="C17" i="2"/>
  <c r="B17" i="2"/>
  <c r="D17" i="2" s="1"/>
  <c r="E17" i="2"/>
  <c r="F17" i="2" l="1"/>
  <c r="C18" i="2"/>
  <c r="A19" i="2"/>
  <c r="B18" i="2"/>
  <c r="D18" i="2" s="1"/>
  <c r="E18" i="2"/>
  <c r="F18" i="2" l="1"/>
  <c r="C19" i="2"/>
  <c r="A20" i="2"/>
  <c r="E19" i="2"/>
  <c r="B19" i="2"/>
  <c r="D19" i="2" s="1"/>
  <c r="F19" i="2" l="1"/>
  <c r="A21" i="2"/>
  <c r="C20" i="2"/>
  <c r="E20" i="2"/>
  <c r="B20" i="2"/>
  <c r="D20" i="2" s="1"/>
  <c r="F20" i="2" l="1"/>
  <c r="A22" i="2"/>
  <c r="C21" i="2"/>
  <c r="B21" i="2"/>
  <c r="D21" i="2" s="1"/>
  <c r="E21" i="2"/>
  <c r="F21" i="2" l="1"/>
  <c r="C22" i="2"/>
  <c r="A23" i="2"/>
  <c r="B22" i="2"/>
  <c r="D22" i="2" s="1"/>
  <c r="E22" i="2"/>
  <c r="F22" i="2" l="1"/>
  <c r="D23" i="2"/>
  <c r="C23" i="2"/>
  <c r="A24" i="2"/>
  <c r="E23" i="2"/>
  <c r="B23" i="2"/>
  <c r="F23" i="2" s="1"/>
  <c r="D24" i="2" l="1"/>
  <c r="A25" i="2"/>
  <c r="C24" i="2"/>
  <c r="E24" i="2"/>
  <c r="B24" i="2"/>
  <c r="F24" i="2" s="1"/>
  <c r="F25" i="2" l="1"/>
  <c r="D25" i="2"/>
  <c r="A26" i="2"/>
  <c r="C25" i="2"/>
  <c r="E25" i="2"/>
  <c r="B25" i="2"/>
  <c r="D26" i="2" l="1"/>
  <c r="F26" i="2"/>
  <c r="C26" i="2"/>
  <c r="B26" i="2"/>
  <c r="A27" i="2"/>
  <c r="E26" i="2"/>
  <c r="D27" i="2" l="1"/>
  <c r="F27" i="2"/>
  <c r="C27" i="2"/>
  <c r="A28" i="2"/>
  <c r="E27" i="2"/>
  <c r="B27" i="2"/>
  <c r="D28" i="2" l="1"/>
  <c r="F28" i="2"/>
  <c r="A29" i="2"/>
  <c r="C28" i="2"/>
  <c r="B28" i="2"/>
  <c r="E28" i="2"/>
  <c r="F29" i="2" l="1"/>
  <c r="D29" i="2"/>
  <c r="A30" i="2"/>
  <c r="C29" i="2"/>
  <c r="E29" i="2"/>
  <c r="B29" i="2"/>
  <c r="F30" i="2" l="1"/>
  <c r="D30" i="2"/>
  <c r="C30" i="2"/>
  <c r="A31" i="2"/>
  <c r="B30" i="2"/>
  <c r="E30" i="2"/>
  <c r="D31" i="2" l="1"/>
  <c r="F31" i="2"/>
  <c r="C31" i="2"/>
  <c r="A32" i="2"/>
  <c r="E31" i="2"/>
  <c r="B31" i="2"/>
  <c r="D32" i="2" l="1"/>
  <c r="F32" i="2"/>
  <c r="A33" i="2"/>
  <c r="C32" i="2"/>
  <c r="E32" i="2"/>
  <c r="B32" i="2"/>
  <c r="F33" i="2" l="1"/>
  <c r="D33" i="2"/>
  <c r="A34" i="2"/>
  <c r="C33" i="2"/>
  <c r="B33" i="2"/>
  <c r="E33" i="2"/>
  <c r="F34" i="2" l="1"/>
  <c r="D34" i="2"/>
  <c r="C34" i="2"/>
  <c r="B34" i="2"/>
  <c r="A35" i="2"/>
  <c r="E34" i="2"/>
  <c r="F35" i="2" l="1"/>
  <c r="D35" i="2"/>
  <c r="C35" i="2"/>
  <c r="A36" i="2"/>
  <c r="E35" i="2"/>
  <c r="B35" i="2"/>
  <c r="F36" i="2" l="1"/>
  <c r="D36" i="2"/>
  <c r="A37" i="2"/>
  <c r="C36" i="2"/>
  <c r="E36" i="2"/>
  <c r="B36" i="2"/>
  <c r="D37" i="2" l="1"/>
  <c r="F37" i="2"/>
  <c r="A38" i="2"/>
  <c r="C37" i="2"/>
  <c r="B37" i="2"/>
  <c r="E37" i="2"/>
  <c r="D38" i="2" l="1"/>
  <c r="F38" i="2"/>
  <c r="C38" i="2"/>
  <c r="A39" i="2"/>
  <c r="B38" i="2"/>
  <c r="E38" i="2"/>
  <c r="D39" i="2" l="1"/>
  <c r="F39" i="2"/>
  <c r="C39" i="2"/>
  <c r="A40" i="2"/>
  <c r="E39" i="2"/>
  <c r="B39" i="2"/>
  <c r="D40" i="2" l="1"/>
  <c r="F40" i="2"/>
  <c r="A41" i="2"/>
  <c r="C40" i="2"/>
  <c r="E40" i="2"/>
  <c r="B40" i="2"/>
  <c r="F41" i="2" l="1"/>
  <c r="D41" i="2"/>
  <c r="A42" i="2"/>
  <c r="C41" i="2"/>
  <c r="E41" i="2"/>
  <c r="B41" i="2"/>
  <c r="F42" i="2" l="1"/>
  <c r="D42" i="2"/>
  <c r="C42" i="2"/>
  <c r="B42" i="2"/>
  <c r="A43" i="2"/>
  <c r="E42" i="2"/>
  <c r="D43" i="2" l="1"/>
  <c r="F43" i="2"/>
  <c r="C43" i="2"/>
  <c r="A44" i="2"/>
  <c r="B43" i="2"/>
  <c r="E43" i="2"/>
  <c r="F44" i="2" l="1"/>
  <c r="D44" i="2"/>
  <c r="A45" i="2"/>
  <c r="C44" i="2"/>
  <c r="B44" i="2"/>
  <c r="E44" i="2"/>
  <c r="D45" i="2" l="1"/>
  <c r="F45" i="2"/>
  <c r="A46" i="2"/>
  <c r="C45" i="2"/>
  <c r="E45" i="2"/>
  <c r="B45" i="2"/>
  <c r="D46" i="2" l="1"/>
  <c r="F46" i="2"/>
  <c r="C46" i="2"/>
  <c r="A47" i="2"/>
  <c r="B46" i="2"/>
  <c r="E46" i="2"/>
  <c r="F47" i="2" l="1"/>
  <c r="D47" i="2"/>
  <c r="C47" i="2"/>
  <c r="A48" i="2"/>
  <c r="E47" i="2"/>
  <c r="B47" i="2"/>
  <c r="D48" i="2" l="1"/>
  <c r="F48" i="2"/>
  <c r="A49" i="2"/>
  <c r="C48" i="2"/>
  <c r="E48" i="2"/>
  <c r="B48" i="2"/>
  <c r="F49" i="2" l="1"/>
  <c r="D49" i="2"/>
  <c r="A50" i="2"/>
  <c r="C49" i="2"/>
  <c r="B49" i="2"/>
  <c r="E49" i="2"/>
  <c r="F50" i="2" l="1"/>
  <c r="D50" i="2"/>
  <c r="C50" i="2"/>
  <c r="A51" i="2"/>
  <c r="B50" i="2"/>
  <c r="E50" i="2"/>
  <c r="F51" i="2" l="1"/>
  <c r="D51" i="2"/>
  <c r="C51" i="2"/>
  <c r="A52" i="2"/>
  <c r="E51" i="2"/>
  <c r="B51" i="2"/>
  <c r="F52" i="2" l="1"/>
  <c r="D52" i="2"/>
  <c r="A53" i="2"/>
  <c r="C52" i="2"/>
  <c r="E52" i="2"/>
  <c r="B52" i="2"/>
  <c r="D53" i="2" l="1"/>
  <c r="F53" i="2"/>
  <c r="A54" i="2"/>
  <c r="C53" i="2"/>
  <c r="B53" i="2"/>
  <c r="E53" i="2"/>
  <c r="D54" i="2" l="1"/>
  <c r="F54" i="2"/>
  <c r="C54" i="2"/>
  <c r="A55" i="2"/>
  <c r="B54" i="2"/>
  <c r="E54" i="2"/>
  <c r="D55" i="2" l="1"/>
  <c r="F55" i="2"/>
  <c r="C55" i="2"/>
  <c r="A56" i="2"/>
  <c r="E55" i="2"/>
  <c r="B55" i="2"/>
  <c r="D56" i="2" l="1"/>
  <c r="F56" i="2"/>
  <c r="A57" i="2"/>
  <c r="C56" i="2"/>
  <c r="E56" i="2"/>
  <c r="B56" i="2"/>
  <c r="D57" i="2" l="1"/>
  <c r="F57" i="2"/>
  <c r="A58" i="2"/>
  <c r="C57" i="2"/>
  <c r="E57" i="2"/>
  <c r="B57" i="2"/>
  <c r="F58" i="2" l="1"/>
  <c r="D58" i="2"/>
  <c r="C58" i="2"/>
  <c r="B58" i="2"/>
  <c r="A59" i="2"/>
  <c r="E58" i="2"/>
  <c r="D59" i="2" l="1"/>
  <c r="F59" i="2"/>
  <c r="C59" i="2"/>
  <c r="A60" i="2"/>
  <c r="B59" i="2"/>
  <c r="E59" i="2"/>
  <c r="D60" i="2" l="1"/>
  <c r="A61" i="2"/>
  <c r="C60" i="2"/>
  <c r="B60" i="2"/>
  <c r="F60" i="2" s="1"/>
  <c r="E60" i="2"/>
  <c r="D61" i="2" l="1"/>
  <c r="A62" i="2"/>
  <c r="C61" i="2"/>
  <c r="E61" i="2"/>
  <c r="B61" i="2"/>
  <c r="F61" i="2" s="1"/>
  <c r="D62" i="2" l="1"/>
  <c r="C62" i="2"/>
  <c r="A63" i="2"/>
  <c r="B62" i="2"/>
  <c r="F62" i="2" s="1"/>
  <c r="E62" i="2"/>
  <c r="C63" i="2" l="1"/>
  <c r="A64" i="2"/>
  <c r="E63" i="2"/>
  <c r="B63" i="2"/>
  <c r="D63" i="2" s="1"/>
  <c r="F63" i="2" l="1"/>
  <c r="A65" i="2"/>
  <c r="C64" i="2"/>
  <c r="E64" i="2"/>
  <c r="B64" i="2"/>
  <c r="D64" i="2" s="1"/>
  <c r="F64" i="2" l="1"/>
  <c r="A66" i="2"/>
  <c r="C65" i="2"/>
  <c r="B65" i="2"/>
  <c r="D65" i="2" s="1"/>
  <c r="E65" i="2"/>
  <c r="F65" i="2" l="1"/>
  <c r="C66" i="2"/>
  <c r="A67" i="2"/>
  <c r="B66" i="2"/>
  <c r="D66" i="2" s="1"/>
  <c r="E66" i="2"/>
  <c r="F66" i="2" l="1"/>
  <c r="C67" i="2"/>
  <c r="A68" i="2"/>
  <c r="B67" i="2"/>
  <c r="D67" i="2" s="1"/>
  <c r="E67" i="2"/>
  <c r="F67" i="2" l="1"/>
  <c r="A69" i="2"/>
  <c r="C68" i="2"/>
  <c r="E68" i="2"/>
  <c r="B68" i="2"/>
  <c r="D68" i="2" s="1"/>
  <c r="F68" i="2" l="1"/>
  <c r="A70" i="2"/>
  <c r="C69" i="2"/>
  <c r="E69" i="2"/>
  <c r="B69" i="2"/>
  <c r="D69" i="2" s="1"/>
  <c r="F69" i="2" l="1"/>
  <c r="C70" i="2"/>
  <c r="A71" i="2"/>
  <c r="B70" i="2"/>
  <c r="D70" i="2" s="1"/>
  <c r="E70" i="2"/>
  <c r="F70" i="2" l="1"/>
  <c r="C71" i="2"/>
  <c r="A72" i="2"/>
  <c r="E71" i="2"/>
  <c r="B71" i="2"/>
  <c r="D71" i="2" s="1"/>
  <c r="F71" i="2" l="1"/>
  <c r="A73" i="2"/>
  <c r="C72" i="2"/>
  <c r="E72" i="2"/>
  <c r="B72" i="2"/>
  <c r="F72" i="2" l="1"/>
  <c r="D72" i="2"/>
  <c r="A74" i="2"/>
  <c r="C73" i="2"/>
  <c r="E73" i="2"/>
  <c r="B73" i="2"/>
  <c r="F73" i="2" l="1"/>
  <c r="D73" i="2"/>
  <c r="C74" i="2"/>
  <c r="B74" i="2"/>
  <c r="A75" i="2"/>
  <c r="E74" i="2"/>
  <c r="D74" i="2" l="1"/>
  <c r="F74" i="2"/>
  <c r="C75" i="2"/>
  <c r="A76" i="2"/>
  <c r="B75" i="2"/>
  <c r="E75" i="2"/>
  <c r="D75" i="2" l="1"/>
  <c r="F75" i="2"/>
  <c r="A77" i="2"/>
  <c r="C76" i="2"/>
  <c r="E76" i="2"/>
  <c r="B76" i="2"/>
  <c r="D76" i="2" l="1"/>
  <c r="F76" i="2"/>
  <c r="C77" i="2"/>
  <c r="E77" i="2"/>
  <c r="B77" i="2"/>
  <c r="F77" i="2" l="1"/>
  <c r="D77" i="2"/>
</calcChain>
</file>

<file path=xl/sharedStrings.xml><?xml version="1.0" encoding="utf-8"?>
<sst xmlns="http://schemas.openxmlformats.org/spreadsheetml/2006/main" count="50" uniqueCount="22">
  <si>
    <t>Плотность</t>
  </si>
  <si>
    <t>Подписи</t>
  </si>
  <si>
    <t>Площадь</t>
  </si>
  <si>
    <t>Точки</t>
  </si>
  <si>
    <t>d.f.</t>
  </si>
  <si>
    <t>Масса</t>
  </si>
  <si>
    <t>s</t>
  </si>
  <si>
    <t>n</t>
  </si>
  <si>
    <t>tкритич</t>
  </si>
  <si>
    <t>α</t>
  </si>
  <si>
    <r>
      <t>X</t>
    </r>
    <r>
      <rPr>
        <vertAlign val="subscript"/>
        <sz val="11"/>
        <color theme="1"/>
        <rFont val="Calibri"/>
        <family val="2"/>
        <charset val="204"/>
        <scheme val="minor"/>
      </rPr>
      <t>ср</t>
    </r>
  </si>
  <si>
    <t>Показатель</t>
  </si>
  <si>
    <t>Значение</t>
  </si>
  <si>
    <t>μ</t>
  </si>
  <si>
    <t>tфакт</t>
  </si>
  <si>
    <t>n = 9</t>
  </si>
  <si>
    <t>n = 25</t>
  </si>
  <si>
    <r>
      <rPr>
        <sz val="11"/>
        <color rgb="FFC00000"/>
        <rFont val="Calibri"/>
        <family val="2"/>
        <charset val="204"/>
      </rPr>
      <t>Δ</t>
    </r>
    <r>
      <rPr>
        <vertAlign val="subscript"/>
        <sz val="11"/>
        <color rgb="FFC00000"/>
        <rFont val="Calibri"/>
        <family val="2"/>
        <charset val="204"/>
      </rPr>
      <t>X</t>
    </r>
  </si>
  <si>
    <r>
      <t>μ</t>
    </r>
    <r>
      <rPr>
        <vertAlign val="subscript"/>
        <sz val="11"/>
        <color rgb="FFC00000"/>
        <rFont val="Calibri"/>
        <family val="2"/>
        <charset val="204"/>
      </rPr>
      <t>1</t>
    </r>
  </si>
  <si>
    <r>
      <t>μ</t>
    </r>
    <r>
      <rPr>
        <vertAlign val="subscript"/>
        <sz val="11"/>
        <color rgb="FFC00000"/>
        <rFont val="Calibri"/>
        <family val="2"/>
        <charset val="204"/>
      </rPr>
      <t>2</t>
    </r>
  </si>
  <si>
    <t>p-value</t>
  </si>
  <si>
    <t>Площадь p-value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</si>
</sst>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vertAlign val="subscript"/>
      <sz val="11"/>
      <color theme="1"/>
      <name val="Calibri"/>
      <family val="2"/>
      <charset val="204"/>
      <scheme val="minor"/>
    </font>
    <font>
      <b/>
      <sz val="11"/>
      <color rgb="FFC00000"/>
      <name val="Calibri"/>
      <family val="2"/>
      <charset val="204"/>
      <scheme val="minor"/>
    </font>
    <font>
      <sz val="11"/>
      <color rgb="FFC00000"/>
      <name val="Calibri"/>
      <family val="2"/>
      <charset val="204"/>
      <scheme val="minor"/>
    </font>
    <font>
      <sz val="11"/>
      <color rgb="FFC00000"/>
      <name val="Calibri"/>
      <family val="2"/>
      <charset val="204"/>
    </font>
    <font>
      <vertAlign val="subscript"/>
      <sz val="11"/>
      <color rgb="FFC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NumberFormat="1"/>
    <xf numFmtId="0" fontId="0" fillId="0" borderId="1" xfId="0" applyBorder="1"/>
    <xf numFmtId="0" fontId="0" fillId="0" borderId="1" xfId="0" applyNumberFormat="1" applyBorder="1"/>
    <xf numFmtId="0" fontId="2" fillId="0" borderId="1" xfId="0" applyNumberFormat="1" applyFont="1" applyBorder="1"/>
    <xf numFmtId="164" fontId="0" fillId="0" borderId="1" xfId="0" applyNumberFormat="1" applyBorder="1"/>
    <xf numFmtId="0" fontId="2" fillId="0" borderId="1" xfId="0" applyFont="1" applyBorder="1"/>
    <xf numFmtId="164" fontId="5" fillId="0" borderId="1" xfId="0" applyNumberFormat="1" applyFont="1" applyBorder="1"/>
    <xf numFmtId="164" fontId="6" fillId="0" borderId="1" xfId="0" applyNumberFormat="1" applyFont="1" applyBorder="1"/>
    <xf numFmtId="0" fontId="3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NumberFormat="1" applyFont="1" applyBorder="1"/>
    <xf numFmtId="0" fontId="6" fillId="0" borderId="1" xfId="0" applyNumberFormat="1" applyFont="1" applyBorder="1"/>
    <xf numFmtId="0" fontId="7" fillId="0" borderId="1" xfId="0" applyFont="1" applyBorder="1"/>
  </cellXfs>
  <cellStyles count="1">
    <cellStyle name="Обычный" xfId="0" builtinId="0"/>
  </cellStyles>
  <dxfs count="6"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0" i="0" u="none" strike="noStrike" baseline="0">
                <a:effectLst/>
              </a:rPr>
              <a:t>t-</a:t>
            </a:r>
            <a:r>
              <a:rPr lang="ru-RU" sz="1400" b="0" i="0" u="none" strike="noStrike" baseline="0">
                <a:effectLst/>
              </a:rPr>
              <a:t>распределение</a:t>
            </a:r>
            <a:r>
              <a:rPr lang="en-US" sz="1400" b="0" i="0" u="none" strike="noStrike" baseline="0">
                <a:effectLst/>
              </a:rPr>
              <a:t>,</a:t>
            </a:r>
            <a:r>
              <a:rPr lang="ru-RU" sz="1400" b="0" i="0" u="none" strike="noStrike" baseline="0">
                <a:effectLst/>
              </a:rPr>
              <a:t> </a:t>
            </a:r>
            <a:r>
              <a:rPr lang="el-GR" sz="1400" b="0" i="0" u="none" strike="noStrike" baseline="0">
                <a:effectLst/>
              </a:rPr>
              <a:t>α</a:t>
            </a:r>
            <a:endParaRPr lang="ru-RU" i="0" baseline="0"/>
          </a:p>
        </c:rich>
      </c:tx>
      <c:layout>
        <c:manualLayout>
          <c:xMode val="edge"/>
          <c:yMode val="edge"/>
          <c:x val="0.36357963875205257"/>
          <c:y val="2.729900141792620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areaChart>
        <c:grouping val="standard"/>
        <c:varyColors val="0"/>
        <c:ser>
          <c:idx val="0"/>
          <c:order val="1"/>
          <c:tx>
            <c:strRef>
              <c:f>Плотность!$D$1</c:f>
              <c:strCache>
                <c:ptCount val="1"/>
                <c:pt idx="0">
                  <c:v>Площадь</c:v>
                </c:pt>
              </c:strCache>
            </c:strRef>
          </c:tx>
          <c:spPr>
            <a:solidFill>
              <a:schemeClr val="accent5">
                <a:shade val="65000"/>
              </a:schemeClr>
            </a:solidFill>
            <a:ln>
              <a:noFill/>
            </a:ln>
            <a:effectLst/>
          </c:spPr>
          <c:val>
            <c:numRef>
              <c:f>Плотность!$D$2:$D$77</c:f>
              <c:numCache>
                <c:formatCode>General</c:formatCode>
                <c:ptCount val="76"/>
                <c:pt idx="0">
                  <c:v>#N/A</c:v>
                </c:pt>
                <c:pt idx="1">
                  <c:v>3.2043495238677508E-3</c:v>
                </c:pt>
                <c:pt idx="2">
                  <c:v>3.7297109652566127E-3</c:v>
                </c:pt>
                <c:pt idx="3">
                  <c:v>4.3462032271118327E-3</c:v>
                </c:pt>
                <c:pt idx="4">
                  <c:v>5.0701085967619951E-3</c:v>
                </c:pt>
                <c:pt idx="5">
                  <c:v>5.9205954902400645E-3</c:v>
                </c:pt>
                <c:pt idx="6">
                  <c:v>6.9201926833809893E-3</c:v>
                </c:pt>
                <c:pt idx="7">
                  <c:v>8.0953234053624153E-3</c:v>
                </c:pt>
                <c:pt idx="8">
                  <c:v>9.4768991936423682E-3</c:v>
                </c:pt>
                <c:pt idx="9">
                  <c:v>1.1100969569471436E-2</c:v>
                </c:pt>
                <c:pt idx="10">
                  <c:v>1.3009417992633849E-2</c:v>
                </c:pt>
                <c:pt idx="11">
                  <c:v>1.5250686698236272E-2</c:v>
                </c:pt>
                <c:pt idx="12">
                  <c:v>1.7880502361883963E-2</c:v>
                </c:pt>
                <c:pt idx="13">
                  <c:v>2.0962560529462756E-2</c:v>
                </c:pt>
                <c:pt idx="14">
                  <c:v>2.4569108901144228E-2</c:v>
                </c:pt>
                <c:pt idx="15">
                  <c:v>2.8781347589314506E-2</c:v>
                </c:pt>
                <c:pt idx="16">
                  <c:v>3.368953847372131E-2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  <c:pt idx="50">
                  <c:v>#N/A</c:v>
                </c:pt>
                <c:pt idx="51">
                  <c:v>#N/A</c:v>
                </c:pt>
                <c:pt idx="52">
                  <c:v>#N/A</c:v>
                </c:pt>
                <c:pt idx="53">
                  <c:v>#N/A</c:v>
                </c:pt>
                <c:pt idx="54">
                  <c:v>#N/A</c:v>
                </c:pt>
                <c:pt idx="55">
                  <c:v>#N/A</c:v>
                </c:pt>
                <c:pt idx="56">
                  <c:v>#N/A</c:v>
                </c:pt>
                <c:pt idx="57">
                  <c:v>#N/A</c:v>
                </c:pt>
                <c:pt idx="58">
                  <c:v>#N/A</c:v>
                </c:pt>
                <c:pt idx="59">
                  <c:v>#N/A</c:v>
                </c:pt>
                <c:pt idx="60">
                  <c:v>#N/A</c:v>
                </c:pt>
                <c:pt idx="61">
                  <c:v>#N/A</c:v>
                </c:pt>
                <c:pt idx="62">
                  <c:v>#N/A</c:v>
                </c:pt>
                <c:pt idx="63">
                  <c:v>#N/A</c:v>
                </c:pt>
                <c:pt idx="64">
                  <c:v>3.368953847372131E-2</c:v>
                </c:pt>
                <c:pt idx="65">
                  <c:v>2.8781347589314506E-2</c:v>
                </c:pt>
                <c:pt idx="66">
                  <c:v>2.4569108901144228E-2</c:v>
                </c:pt>
                <c:pt idx="67">
                  <c:v>2.0962560529462756E-2</c:v>
                </c:pt>
                <c:pt idx="68">
                  <c:v>1.7880502361883963E-2</c:v>
                </c:pt>
                <c:pt idx="69">
                  <c:v>1.5250686698236272E-2</c:v>
                </c:pt>
                <c:pt idx="70">
                  <c:v>1.3009417992633849E-2</c:v>
                </c:pt>
                <c:pt idx="71">
                  <c:v>1.1100969569471436E-2</c:v>
                </c:pt>
                <c:pt idx="72">
                  <c:v>9.4768991936423682E-3</c:v>
                </c:pt>
                <c:pt idx="73">
                  <c:v>8.0953234053624153E-3</c:v>
                </c:pt>
                <c:pt idx="74">
                  <c:v>6.9201926833809893E-3</c:v>
                </c:pt>
                <c:pt idx="75">
                  <c:v>5.9205954902400645E-3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8D-48F3-A2A1-CC92A711E4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42137183"/>
        <c:axId val="1127165343"/>
      </c:areaChart>
      <c:lineChart>
        <c:grouping val="standard"/>
        <c:varyColors val="0"/>
        <c:ser>
          <c:idx val="1"/>
          <c:order val="0"/>
          <c:tx>
            <c:strRef>
              <c:f>Плотность!$B$1</c:f>
              <c:strCache>
                <c:ptCount val="1"/>
                <c:pt idx="0">
                  <c:v>Плотность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Плотность!$C$2:$C$77</c:f>
              <c:numCache>
                <c:formatCode>General</c:formatCode>
                <c:ptCount val="76"/>
                <c:pt idx="1">
                  <c:v>-3.9</c:v>
                </c:pt>
                <c:pt idx="2">
                  <c:v>-3.8</c:v>
                </c:pt>
                <c:pt idx="3">
                  <c:v>-3.7</c:v>
                </c:pt>
                <c:pt idx="4">
                  <c:v>-3.6</c:v>
                </c:pt>
                <c:pt idx="5">
                  <c:v>-3.5</c:v>
                </c:pt>
                <c:pt idx="6">
                  <c:v>-3.4</c:v>
                </c:pt>
                <c:pt idx="7">
                  <c:v>-3.3</c:v>
                </c:pt>
                <c:pt idx="8">
                  <c:v>-3.2</c:v>
                </c:pt>
                <c:pt idx="9">
                  <c:v>-3.1</c:v>
                </c:pt>
                <c:pt idx="10">
                  <c:v>-3</c:v>
                </c:pt>
                <c:pt idx="11">
                  <c:v>-2.9</c:v>
                </c:pt>
                <c:pt idx="12">
                  <c:v>-2.8</c:v>
                </c:pt>
                <c:pt idx="13">
                  <c:v>-2.7</c:v>
                </c:pt>
                <c:pt idx="14">
                  <c:v>-2.6</c:v>
                </c:pt>
                <c:pt idx="15">
                  <c:v>-2.5</c:v>
                </c:pt>
                <c:pt idx="16">
                  <c:v>-2.4</c:v>
                </c:pt>
                <c:pt idx="17">
                  <c:v>-2.2999999999999998</c:v>
                </c:pt>
                <c:pt idx="18">
                  <c:v>-2.2000000000000002</c:v>
                </c:pt>
                <c:pt idx="19">
                  <c:v>-2.1</c:v>
                </c:pt>
                <c:pt idx="20">
                  <c:v>-2</c:v>
                </c:pt>
                <c:pt idx="21">
                  <c:v>-1.9</c:v>
                </c:pt>
                <c:pt idx="22">
                  <c:v>-1.8</c:v>
                </c:pt>
                <c:pt idx="23">
                  <c:v>-1.7</c:v>
                </c:pt>
                <c:pt idx="24">
                  <c:v>-1.6</c:v>
                </c:pt>
                <c:pt idx="25">
                  <c:v>-1.5</c:v>
                </c:pt>
                <c:pt idx="26">
                  <c:v>-1.4</c:v>
                </c:pt>
                <c:pt idx="27">
                  <c:v>-1.3</c:v>
                </c:pt>
                <c:pt idx="28">
                  <c:v>-1.2</c:v>
                </c:pt>
                <c:pt idx="29">
                  <c:v>-1.1000000000000001</c:v>
                </c:pt>
                <c:pt idx="30">
                  <c:v>-1</c:v>
                </c:pt>
                <c:pt idx="31">
                  <c:v>-0.9</c:v>
                </c:pt>
                <c:pt idx="32">
                  <c:v>-0.8</c:v>
                </c:pt>
                <c:pt idx="33">
                  <c:v>-0.7</c:v>
                </c:pt>
                <c:pt idx="34">
                  <c:v>-0.6</c:v>
                </c:pt>
                <c:pt idx="35">
                  <c:v>-0.5</c:v>
                </c:pt>
                <c:pt idx="36">
                  <c:v>-0.4</c:v>
                </c:pt>
                <c:pt idx="37">
                  <c:v>-0.3</c:v>
                </c:pt>
                <c:pt idx="38">
                  <c:v>-0.2</c:v>
                </c:pt>
                <c:pt idx="39">
                  <c:v>-0.1</c:v>
                </c:pt>
                <c:pt idx="40">
                  <c:v>0</c:v>
                </c:pt>
                <c:pt idx="41">
                  <c:v>0.1</c:v>
                </c:pt>
                <c:pt idx="42">
                  <c:v>0.2</c:v>
                </c:pt>
                <c:pt idx="43">
                  <c:v>0.3</c:v>
                </c:pt>
                <c:pt idx="44">
                  <c:v>0.4</c:v>
                </c:pt>
                <c:pt idx="45">
                  <c:v>0.5</c:v>
                </c:pt>
                <c:pt idx="46">
                  <c:v>0.6</c:v>
                </c:pt>
                <c:pt idx="47">
                  <c:v>0.7</c:v>
                </c:pt>
                <c:pt idx="48">
                  <c:v>0.8</c:v>
                </c:pt>
                <c:pt idx="49">
                  <c:v>0.9</c:v>
                </c:pt>
                <c:pt idx="50">
                  <c:v>1</c:v>
                </c:pt>
                <c:pt idx="51">
                  <c:v>1.1000000000000001</c:v>
                </c:pt>
                <c:pt idx="52">
                  <c:v>1.2</c:v>
                </c:pt>
                <c:pt idx="53">
                  <c:v>1.3</c:v>
                </c:pt>
                <c:pt idx="54">
                  <c:v>1.4</c:v>
                </c:pt>
                <c:pt idx="55">
                  <c:v>1.5</c:v>
                </c:pt>
                <c:pt idx="56">
                  <c:v>1.6</c:v>
                </c:pt>
                <c:pt idx="57">
                  <c:v>1.7</c:v>
                </c:pt>
                <c:pt idx="58">
                  <c:v>1.8</c:v>
                </c:pt>
                <c:pt idx="59">
                  <c:v>1.9</c:v>
                </c:pt>
                <c:pt idx="60">
                  <c:v>2</c:v>
                </c:pt>
                <c:pt idx="61">
                  <c:v>2.1</c:v>
                </c:pt>
                <c:pt idx="62">
                  <c:v>2.2000000000000002</c:v>
                </c:pt>
                <c:pt idx="63">
                  <c:v>2.2999999999999998</c:v>
                </c:pt>
                <c:pt idx="64">
                  <c:v>2.4</c:v>
                </c:pt>
                <c:pt idx="65">
                  <c:v>2.5</c:v>
                </c:pt>
                <c:pt idx="66">
                  <c:v>2.6</c:v>
                </c:pt>
                <c:pt idx="67">
                  <c:v>2.7</c:v>
                </c:pt>
                <c:pt idx="68">
                  <c:v>2.8</c:v>
                </c:pt>
                <c:pt idx="69">
                  <c:v>2.9</c:v>
                </c:pt>
                <c:pt idx="70">
                  <c:v>3</c:v>
                </c:pt>
                <c:pt idx="71">
                  <c:v>3.1</c:v>
                </c:pt>
                <c:pt idx="72">
                  <c:v>3.2</c:v>
                </c:pt>
                <c:pt idx="73">
                  <c:v>3.3</c:v>
                </c:pt>
                <c:pt idx="74">
                  <c:v>3.4</c:v>
                </c:pt>
                <c:pt idx="75">
                  <c:v>3.5</c:v>
                </c:pt>
              </c:numCache>
            </c:numRef>
          </c:cat>
          <c:val>
            <c:numRef>
              <c:f>Плотность!$B$2:$B$77</c:f>
              <c:numCache>
                <c:formatCode>General</c:formatCode>
                <c:ptCount val="76"/>
                <c:pt idx="0">
                  <c:v>#N/A</c:v>
                </c:pt>
                <c:pt idx="1">
                  <c:v>3.2043495238677508E-3</c:v>
                </c:pt>
                <c:pt idx="2">
                  <c:v>3.7297109652566127E-3</c:v>
                </c:pt>
                <c:pt idx="3">
                  <c:v>4.3462032271118327E-3</c:v>
                </c:pt>
                <c:pt idx="4">
                  <c:v>5.0701085967619951E-3</c:v>
                </c:pt>
                <c:pt idx="5">
                  <c:v>5.9205954902400645E-3</c:v>
                </c:pt>
                <c:pt idx="6">
                  <c:v>6.9201926833809893E-3</c:v>
                </c:pt>
                <c:pt idx="7">
                  <c:v>8.0953234053624153E-3</c:v>
                </c:pt>
                <c:pt idx="8">
                  <c:v>9.4768991936423682E-3</c:v>
                </c:pt>
                <c:pt idx="9">
                  <c:v>1.1100969569471436E-2</c:v>
                </c:pt>
                <c:pt idx="10">
                  <c:v>1.3009417992633849E-2</c:v>
                </c:pt>
                <c:pt idx="11">
                  <c:v>1.5250686698236272E-2</c:v>
                </c:pt>
                <c:pt idx="12">
                  <c:v>1.7880502361883963E-2</c:v>
                </c:pt>
                <c:pt idx="13">
                  <c:v>2.0962560529462756E-2</c:v>
                </c:pt>
                <c:pt idx="14">
                  <c:v>2.4569108901144228E-2</c:v>
                </c:pt>
                <c:pt idx="15">
                  <c:v>2.8781347589314506E-2</c:v>
                </c:pt>
                <c:pt idx="16">
                  <c:v>3.368953847372131E-2</c:v>
                </c:pt>
                <c:pt idx="17">
                  <c:v>3.9392686495326526E-2</c:v>
                </c:pt>
                <c:pt idx="18">
                  <c:v>4.5997624884618803E-2</c:v>
                </c:pt>
                <c:pt idx="19">
                  <c:v>5.3617307008974532E-2</c:v>
                </c:pt>
                <c:pt idx="20">
                  <c:v>6.2368084634681804E-2</c:v>
                </c:pt>
                <c:pt idx="21">
                  <c:v>7.2365742946865472E-2</c:v>
                </c:pt>
                <c:pt idx="22">
                  <c:v>8.372007591050025E-2</c:v>
                </c:pt>
                <c:pt idx="23">
                  <c:v>9.6527832663147531E-2</c:v>
                </c:pt>
                <c:pt idx="24">
                  <c:v>0.11086395867596423</c:v>
                </c:pt>
                <c:pt idx="25">
                  <c:v>0.12677120537427231</c:v>
                </c:pt>
                <c:pt idx="26">
                  <c:v>0.14424839549001797</c:v>
                </c:pt>
                <c:pt idx="27">
                  <c:v>0.16323790683448877</c:v>
                </c:pt>
                <c:pt idx="28">
                  <c:v>0.18361325924390132</c:v>
                </c:pt>
                <c:pt idx="29">
                  <c:v>0.20516802512732418</c:v>
                </c:pt>
                <c:pt idx="30">
                  <c:v>0.22760758014530311</c:v>
                </c:pt>
                <c:pt idx="31">
                  <c:v>0.25054539573983581</c:v>
                </c:pt>
                <c:pt idx="32">
                  <c:v>0.27350556847765611</c:v>
                </c:pt>
                <c:pt idx="33">
                  <c:v>0.29593300757148755</c:v>
                </c:pt>
                <c:pt idx="34">
                  <c:v>0.31721211495443513</c:v>
                </c:pt>
                <c:pt idx="35">
                  <c:v>0.33669389792822751</c:v>
                </c:pt>
                <c:pt idx="36">
                  <c:v>0.3537303302928555</c:v>
                </c:pt>
                <c:pt idx="37">
                  <c:v>0.36771357803911908</c:v>
                </c:pt>
                <c:pt idx="38">
                  <c:v>0.37811664400139788</c:v>
                </c:pt>
                <c:pt idx="39">
                  <c:v>0.38453129595323027</c:v>
                </c:pt>
                <c:pt idx="40">
                  <c:v>0.38669902096139325</c:v>
                </c:pt>
                <c:pt idx="41">
                  <c:v>0.38453129595323027</c:v>
                </c:pt>
                <c:pt idx="42">
                  <c:v>0.37811664400139788</c:v>
                </c:pt>
                <c:pt idx="43">
                  <c:v>0.36771357803911908</c:v>
                </c:pt>
                <c:pt idx="44">
                  <c:v>0.3537303302928555</c:v>
                </c:pt>
                <c:pt idx="45">
                  <c:v>0.33669389792822751</c:v>
                </c:pt>
                <c:pt idx="46">
                  <c:v>0.31721211495443513</c:v>
                </c:pt>
                <c:pt idx="47">
                  <c:v>0.29593300757148755</c:v>
                </c:pt>
                <c:pt idx="48">
                  <c:v>0.27350556847765611</c:v>
                </c:pt>
                <c:pt idx="49">
                  <c:v>0.25054539573983581</c:v>
                </c:pt>
                <c:pt idx="50">
                  <c:v>0.22760758014530311</c:v>
                </c:pt>
                <c:pt idx="51">
                  <c:v>0.20516802512732418</c:v>
                </c:pt>
                <c:pt idx="52">
                  <c:v>0.18361325924390132</c:v>
                </c:pt>
                <c:pt idx="53">
                  <c:v>0.16323790683448877</c:v>
                </c:pt>
                <c:pt idx="54">
                  <c:v>0.14424839549001797</c:v>
                </c:pt>
                <c:pt idx="55">
                  <c:v>0.12677120537427231</c:v>
                </c:pt>
                <c:pt idx="56">
                  <c:v>0.11086395867596423</c:v>
                </c:pt>
                <c:pt idx="57">
                  <c:v>9.6527832663147531E-2</c:v>
                </c:pt>
                <c:pt idx="58">
                  <c:v>8.372007591050025E-2</c:v>
                </c:pt>
                <c:pt idx="59">
                  <c:v>7.2365742946865472E-2</c:v>
                </c:pt>
                <c:pt idx="60">
                  <c:v>6.2368084634681804E-2</c:v>
                </c:pt>
                <c:pt idx="61">
                  <c:v>5.3617307008974532E-2</c:v>
                </c:pt>
                <c:pt idx="62">
                  <c:v>4.5997624884618803E-2</c:v>
                </c:pt>
                <c:pt idx="63">
                  <c:v>3.9392686495326526E-2</c:v>
                </c:pt>
                <c:pt idx="64">
                  <c:v>3.368953847372131E-2</c:v>
                </c:pt>
                <c:pt idx="65">
                  <c:v>2.8781347589314506E-2</c:v>
                </c:pt>
                <c:pt idx="66">
                  <c:v>2.4569108901144228E-2</c:v>
                </c:pt>
                <c:pt idx="67">
                  <c:v>2.0962560529462756E-2</c:v>
                </c:pt>
                <c:pt idx="68">
                  <c:v>1.7880502361883963E-2</c:v>
                </c:pt>
                <c:pt idx="69">
                  <c:v>1.5250686698236272E-2</c:v>
                </c:pt>
                <c:pt idx="70">
                  <c:v>1.3009417992633849E-2</c:v>
                </c:pt>
                <c:pt idx="71">
                  <c:v>1.1100969569471436E-2</c:v>
                </c:pt>
                <c:pt idx="72">
                  <c:v>9.4768991936423682E-3</c:v>
                </c:pt>
                <c:pt idx="73">
                  <c:v>8.0953234053624153E-3</c:v>
                </c:pt>
                <c:pt idx="74">
                  <c:v>6.9201926833809893E-3</c:v>
                </c:pt>
                <c:pt idx="75">
                  <c:v>5.9205954902400645E-3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DB8D-48F3-A2A1-CC92A711E440}"/>
            </c:ext>
          </c:extLst>
        </c:ser>
        <c:ser>
          <c:idx val="2"/>
          <c:order val="2"/>
          <c:tx>
            <c:strRef>
              <c:f>Плотность!$E$1</c:f>
              <c:strCache>
                <c:ptCount val="1"/>
                <c:pt idx="0">
                  <c:v>Точки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C00000"/>
              </a:solidFill>
              <a:ln w="9525">
                <a:noFill/>
              </a:ln>
              <a:effectLst/>
            </c:spPr>
          </c:marker>
          <c:val>
            <c:numRef>
              <c:f>Плотность!$E$2:$E$77</c:f>
              <c:numCache>
                <c:formatCode>General</c:formatCode>
                <c:ptCount val="76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  <c:pt idx="50">
                  <c:v>#N/A</c:v>
                </c:pt>
                <c:pt idx="51">
                  <c:v>#N/A</c:v>
                </c:pt>
                <c:pt idx="52">
                  <c:v>#N/A</c:v>
                </c:pt>
                <c:pt idx="53">
                  <c:v>#N/A</c:v>
                </c:pt>
                <c:pt idx="54">
                  <c:v>#N/A</c:v>
                </c:pt>
                <c:pt idx="55">
                  <c:v>#N/A</c:v>
                </c:pt>
                <c:pt idx="56">
                  <c:v>#N/A</c:v>
                </c:pt>
                <c:pt idx="57">
                  <c:v>#N/A</c:v>
                </c:pt>
                <c:pt idx="58">
                  <c:v>0</c:v>
                </c:pt>
                <c:pt idx="59">
                  <c:v>#N/A</c:v>
                </c:pt>
                <c:pt idx="60">
                  <c:v>#N/A</c:v>
                </c:pt>
                <c:pt idx="61">
                  <c:v>#N/A</c:v>
                </c:pt>
                <c:pt idx="62">
                  <c:v>#N/A</c:v>
                </c:pt>
                <c:pt idx="63">
                  <c:v>#N/A</c:v>
                </c:pt>
                <c:pt idx="64">
                  <c:v>#N/A</c:v>
                </c:pt>
                <c:pt idx="65">
                  <c:v>#N/A</c:v>
                </c:pt>
                <c:pt idx="66">
                  <c:v>#N/A</c:v>
                </c:pt>
                <c:pt idx="67">
                  <c:v>#N/A</c:v>
                </c:pt>
                <c:pt idx="68">
                  <c:v>#N/A</c:v>
                </c:pt>
                <c:pt idx="69">
                  <c:v>#N/A</c:v>
                </c:pt>
                <c:pt idx="70">
                  <c:v>#N/A</c:v>
                </c:pt>
                <c:pt idx="71">
                  <c:v>#N/A</c:v>
                </c:pt>
                <c:pt idx="72">
                  <c:v>#N/A</c:v>
                </c:pt>
                <c:pt idx="73">
                  <c:v>#N/A</c:v>
                </c:pt>
                <c:pt idx="74">
                  <c:v>#N/A</c:v>
                </c:pt>
                <c:pt idx="75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B8D-48F3-A2A1-CC92A711E4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2137183"/>
        <c:axId val="1127165343"/>
      </c:lineChart>
      <c:catAx>
        <c:axId val="1042137183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0" i="0" u="none" strike="noStrike" baseline="0">
                    <a:effectLst/>
                  </a:rPr>
                  <a:t>t-</a:t>
                </a:r>
                <a:r>
                  <a:rPr lang="ru-RU" sz="1000" b="0" i="0" u="none" strike="noStrike" baseline="0">
                    <a:effectLst/>
                  </a:rPr>
                  <a:t>критерий</a:t>
                </a:r>
                <a:endParaRPr lang="ru-RU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127165343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1127165343"/>
        <c:scaling>
          <c:orientation val="minMax"/>
        </c:scaling>
        <c:delete val="1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/>
                  <a:t>Плотность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General" sourceLinked="1"/>
        <c:majorTickMark val="none"/>
        <c:minorTickMark val="none"/>
        <c:tickLblPos val="nextTo"/>
        <c:crossAx val="104213718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0" i="0" u="none" strike="noStrike" baseline="0">
                <a:effectLst/>
              </a:rPr>
              <a:t>t-</a:t>
            </a:r>
            <a:r>
              <a:rPr lang="ru-RU" sz="1400" b="0" i="0" u="none" strike="noStrike" baseline="0">
                <a:effectLst/>
              </a:rPr>
              <a:t>распределение</a:t>
            </a:r>
            <a:r>
              <a:rPr lang="en-US" sz="1400" b="0" i="0" u="none" strike="noStrike" baseline="0">
                <a:effectLst/>
              </a:rPr>
              <a:t>,</a:t>
            </a:r>
            <a:r>
              <a:rPr lang="ru-RU" sz="1400" b="0" i="0" u="none" strike="noStrike" baseline="0">
                <a:effectLst/>
              </a:rPr>
              <a:t> </a:t>
            </a:r>
            <a:r>
              <a:rPr lang="en-US" sz="1400" b="0" i="0" u="none" strike="noStrike" baseline="0">
                <a:effectLst/>
              </a:rPr>
              <a:t>p-value</a:t>
            </a:r>
            <a:endParaRPr lang="ru-RU" i="0" baseline="0"/>
          </a:p>
        </c:rich>
      </c:tx>
      <c:layout>
        <c:manualLayout>
          <c:xMode val="edge"/>
          <c:yMode val="edge"/>
          <c:x val="0.26177339901477836"/>
          <c:y val="3.24075582506209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areaChart>
        <c:grouping val="standard"/>
        <c:varyColors val="0"/>
        <c:ser>
          <c:idx val="0"/>
          <c:order val="1"/>
          <c:tx>
            <c:strRef>
              <c:f>Плотность!$F$1</c:f>
              <c:strCache>
                <c:ptCount val="1"/>
                <c:pt idx="0">
                  <c:v>Площадь p-value</c:v>
                </c:pt>
              </c:strCache>
            </c:strRef>
          </c:tx>
          <c:spPr>
            <a:solidFill>
              <a:srgbClr val="C00000">
                <a:alpha val="50000"/>
              </a:srgbClr>
            </a:solidFill>
            <a:ln w="25400">
              <a:noFill/>
            </a:ln>
            <a:effectLst/>
          </c:spPr>
          <c:val>
            <c:numRef>
              <c:f>Плотность!$F$2:$F$77</c:f>
              <c:numCache>
                <c:formatCode>General</c:formatCode>
                <c:ptCount val="76"/>
                <c:pt idx="0">
                  <c:v>#N/A</c:v>
                </c:pt>
                <c:pt idx="1">
                  <c:v>3.2043495238677508E-3</c:v>
                </c:pt>
                <c:pt idx="2">
                  <c:v>3.7297109652566127E-3</c:v>
                </c:pt>
                <c:pt idx="3">
                  <c:v>4.3462032271118327E-3</c:v>
                </c:pt>
                <c:pt idx="4">
                  <c:v>5.0701085967619951E-3</c:v>
                </c:pt>
                <c:pt idx="5">
                  <c:v>5.9205954902400645E-3</c:v>
                </c:pt>
                <c:pt idx="6">
                  <c:v>6.9201926833809893E-3</c:v>
                </c:pt>
                <c:pt idx="7">
                  <c:v>8.0953234053624153E-3</c:v>
                </c:pt>
                <c:pt idx="8">
                  <c:v>9.4768991936423682E-3</c:v>
                </c:pt>
                <c:pt idx="9">
                  <c:v>1.1100969569471436E-2</c:v>
                </c:pt>
                <c:pt idx="10">
                  <c:v>1.3009417992633849E-2</c:v>
                </c:pt>
                <c:pt idx="11">
                  <c:v>1.5250686698236272E-2</c:v>
                </c:pt>
                <c:pt idx="12">
                  <c:v>1.7880502361883963E-2</c:v>
                </c:pt>
                <c:pt idx="13">
                  <c:v>2.0962560529462756E-2</c:v>
                </c:pt>
                <c:pt idx="14">
                  <c:v>2.4569108901144228E-2</c:v>
                </c:pt>
                <c:pt idx="15">
                  <c:v>2.8781347589314506E-2</c:v>
                </c:pt>
                <c:pt idx="16">
                  <c:v>3.368953847372131E-2</c:v>
                </c:pt>
                <c:pt idx="17">
                  <c:v>3.9392686495326526E-2</c:v>
                </c:pt>
                <c:pt idx="18">
                  <c:v>4.5997624884618803E-2</c:v>
                </c:pt>
                <c:pt idx="19">
                  <c:v>5.3617307008974532E-2</c:v>
                </c:pt>
                <c:pt idx="20">
                  <c:v>6.2368084634681804E-2</c:v>
                </c:pt>
                <c:pt idx="21">
                  <c:v>7.2365742946865472E-2</c:v>
                </c:pt>
                <c:pt idx="22">
                  <c:v>8.372007591050025E-2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  <c:pt idx="50">
                  <c:v>#N/A</c:v>
                </c:pt>
                <c:pt idx="51">
                  <c:v>#N/A</c:v>
                </c:pt>
                <c:pt idx="52">
                  <c:v>#N/A</c:v>
                </c:pt>
                <c:pt idx="53">
                  <c:v>#N/A</c:v>
                </c:pt>
                <c:pt idx="54">
                  <c:v>#N/A</c:v>
                </c:pt>
                <c:pt idx="55">
                  <c:v>#N/A</c:v>
                </c:pt>
                <c:pt idx="56">
                  <c:v>#N/A</c:v>
                </c:pt>
                <c:pt idx="57">
                  <c:v>#N/A</c:v>
                </c:pt>
                <c:pt idx="58">
                  <c:v>8.372007591050025E-2</c:v>
                </c:pt>
                <c:pt idx="59">
                  <c:v>7.2365742946865472E-2</c:v>
                </c:pt>
                <c:pt idx="60">
                  <c:v>6.2368084634681804E-2</c:v>
                </c:pt>
                <c:pt idx="61">
                  <c:v>5.3617307008974532E-2</c:v>
                </c:pt>
                <c:pt idx="62">
                  <c:v>4.5997624884618803E-2</c:v>
                </c:pt>
                <c:pt idx="63">
                  <c:v>3.9392686495326526E-2</c:v>
                </c:pt>
                <c:pt idx="64">
                  <c:v>3.368953847372131E-2</c:v>
                </c:pt>
                <c:pt idx="65">
                  <c:v>2.8781347589314506E-2</c:v>
                </c:pt>
                <c:pt idx="66">
                  <c:v>2.4569108901144228E-2</c:v>
                </c:pt>
                <c:pt idx="67">
                  <c:v>2.0962560529462756E-2</c:v>
                </c:pt>
                <c:pt idx="68">
                  <c:v>1.7880502361883963E-2</c:v>
                </c:pt>
                <c:pt idx="69">
                  <c:v>1.5250686698236272E-2</c:v>
                </c:pt>
                <c:pt idx="70">
                  <c:v>1.3009417992633849E-2</c:v>
                </c:pt>
                <c:pt idx="71">
                  <c:v>1.1100969569471436E-2</c:v>
                </c:pt>
                <c:pt idx="72">
                  <c:v>9.4768991936423682E-3</c:v>
                </c:pt>
                <c:pt idx="73">
                  <c:v>8.0953234053624153E-3</c:v>
                </c:pt>
                <c:pt idx="74">
                  <c:v>6.9201926833809893E-3</c:v>
                </c:pt>
                <c:pt idx="75">
                  <c:v>5.9205954902400645E-3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C5-4B51-A9F1-0C2F22D4AB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42137183"/>
        <c:axId val="1127165343"/>
      </c:areaChart>
      <c:lineChart>
        <c:grouping val="standard"/>
        <c:varyColors val="0"/>
        <c:ser>
          <c:idx val="1"/>
          <c:order val="0"/>
          <c:tx>
            <c:strRef>
              <c:f>Плотность!$B$1</c:f>
              <c:strCache>
                <c:ptCount val="1"/>
                <c:pt idx="0">
                  <c:v>Плотность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Плотность!$C$2:$C$77</c:f>
              <c:numCache>
                <c:formatCode>General</c:formatCode>
                <c:ptCount val="76"/>
                <c:pt idx="1">
                  <c:v>-3.9</c:v>
                </c:pt>
                <c:pt idx="2">
                  <c:v>-3.8</c:v>
                </c:pt>
                <c:pt idx="3">
                  <c:v>-3.7</c:v>
                </c:pt>
                <c:pt idx="4">
                  <c:v>-3.6</c:v>
                </c:pt>
                <c:pt idx="5">
                  <c:v>-3.5</c:v>
                </c:pt>
                <c:pt idx="6">
                  <c:v>-3.4</c:v>
                </c:pt>
                <c:pt idx="7">
                  <c:v>-3.3</c:v>
                </c:pt>
                <c:pt idx="8">
                  <c:v>-3.2</c:v>
                </c:pt>
                <c:pt idx="9">
                  <c:v>-3.1</c:v>
                </c:pt>
                <c:pt idx="10">
                  <c:v>-3</c:v>
                </c:pt>
                <c:pt idx="11">
                  <c:v>-2.9</c:v>
                </c:pt>
                <c:pt idx="12">
                  <c:v>-2.8</c:v>
                </c:pt>
                <c:pt idx="13">
                  <c:v>-2.7</c:v>
                </c:pt>
                <c:pt idx="14">
                  <c:v>-2.6</c:v>
                </c:pt>
                <c:pt idx="15">
                  <c:v>-2.5</c:v>
                </c:pt>
                <c:pt idx="16">
                  <c:v>-2.4</c:v>
                </c:pt>
                <c:pt idx="17">
                  <c:v>-2.2999999999999998</c:v>
                </c:pt>
                <c:pt idx="18">
                  <c:v>-2.2000000000000002</c:v>
                </c:pt>
                <c:pt idx="19">
                  <c:v>-2.1</c:v>
                </c:pt>
                <c:pt idx="20">
                  <c:v>-2</c:v>
                </c:pt>
                <c:pt idx="21">
                  <c:v>-1.9</c:v>
                </c:pt>
                <c:pt idx="22">
                  <c:v>-1.8</c:v>
                </c:pt>
                <c:pt idx="23">
                  <c:v>-1.7</c:v>
                </c:pt>
                <c:pt idx="24">
                  <c:v>-1.6</c:v>
                </c:pt>
                <c:pt idx="25">
                  <c:v>-1.5</c:v>
                </c:pt>
                <c:pt idx="26">
                  <c:v>-1.4</c:v>
                </c:pt>
                <c:pt idx="27">
                  <c:v>-1.3</c:v>
                </c:pt>
                <c:pt idx="28">
                  <c:v>-1.2</c:v>
                </c:pt>
                <c:pt idx="29">
                  <c:v>-1.1000000000000001</c:v>
                </c:pt>
                <c:pt idx="30">
                  <c:v>-1</c:v>
                </c:pt>
                <c:pt idx="31">
                  <c:v>-0.9</c:v>
                </c:pt>
                <c:pt idx="32">
                  <c:v>-0.8</c:v>
                </c:pt>
                <c:pt idx="33">
                  <c:v>-0.7</c:v>
                </c:pt>
                <c:pt idx="34">
                  <c:v>-0.6</c:v>
                </c:pt>
                <c:pt idx="35">
                  <c:v>-0.5</c:v>
                </c:pt>
                <c:pt idx="36">
                  <c:v>-0.4</c:v>
                </c:pt>
                <c:pt idx="37">
                  <c:v>-0.3</c:v>
                </c:pt>
                <c:pt idx="38">
                  <c:v>-0.2</c:v>
                </c:pt>
                <c:pt idx="39">
                  <c:v>-0.1</c:v>
                </c:pt>
                <c:pt idx="40">
                  <c:v>0</c:v>
                </c:pt>
                <c:pt idx="41">
                  <c:v>0.1</c:v>
                </c:pt>
                <c:pt idx="42">
                  <c:v>0.2</c:v>
                </c:pt>
                <c:pt idx="43">
                  <c:v>0.3</c:v>
                </c:pt>
                <c:pt idx="44">
                  <c:v>0.4</c:v>
                </c:pt>
                <c:pt idx="45">
                  <c:v>0.5</c:v>
                </c:pt>
                <c:pt idx="46">
                  <c:v>0.6</c:v>
                </c:pt>
                <c:pt idx="47">
                  <c:v>0.7</c:v>
                </c:pt>
                <c:pt idx="48">
                  <c:v>0.8</c:v>
                </c:pt>
                <c:pt idx="49">
                  <c:v>0.9</c:v>
                </c:pt>
                <c:pt idx="50">
                  <c:v>1</c:v>
                </c:pt>
                <c:pt idx="51">
                  <c:v>1.1000000000000001</c:v>
                </c:pt>
                <c:pt idx="52">
                  <c:v>1.2</c:v>
                </c:pt>
                <c:pt idx="53">
                  <c:v>1.3</c:v>
                </c:pt>
                <c:pt idx="54">
                  <c:v>1.4</c:v>
                </c:pt>
                <c:pt idx="55">
                  <c:v>1.5</c:v>
                </c:pt>
                <c:pt idx="56">
                  <c:v>1.6</c:v>
                </c:pt>
                <c:pt idx="57">
                  <c:v>1.7</c:v>
                </c:pt>
                <c:pt idx="58">
                  <c:v>1.8</c:v>
                </c:pt>
                <c:pt idx="59">
                  <c:v>1.9</c:v>
                </c:pt>
                <c:pt idx="60">
                  <c:v>2</c:v>
                </c:pt>
                <c:pt idx="61">
                  <c:v>2.1</c:v>
                </c:pt>
                <c:pt idx="62">
                  <c:v>2.2000000000000002</c:v>
                </c:pt>
                <c:pt idx="63">
                  <c:v>2.2999999999999998</c:v>
                </c:pt>
                <c:pt idx="64">
                  <c:v>2.4</c:v>
                </c:pt>
                <c:pt idx="65">
                  <c:v>2.5</c:v>
                </c:pt>
                <c:pt idx="66">
                  <c:v>2.6</c:v>
                </c:pt>
                <c:pt idx="67">
                  <c:v>2.7</c:v>
                </c:pt>
                <c:pt idx="68">
                  <c:v>2.8</c:v>
                </c:pt>
                <c:pt idx="69">
                  <c:v>2.9</c:v>
                </c:pt>
                <c:pt idx="70">
                  <c:v>3</c:v>
                </c:pt>
                <c:pt idx="71">
                  <c:v>3.1</c:v>
                </c:pt>
                <c:pt idx="72">
                  <c:v>3.2</c:v>
                </c:pt>
                <c:pt idx="73">
                  <c:v>3.3</c:v>
                </c:pt>
                <c:pt idx="74">
                  <c:v>3.4</c:v>
                </c:pt>
                <c:pt idx="75">
                  <c:v>3.5</c:v>
                </c:pt>
              </c:numCache>
            </c:numRef>
          </c:cat>
          <c:val>
            <c:numRef>
              <c:f>Плотность!$B$2:$B$77</c:f>
              <c:numCache>
                <c:formatCode>General</c:formatCode>
                <c:ptCount val="76"/>
                <c:pt idx="0">
                  <c:v>#N/A</c:v>
                </c:pt>
                <c:pt idx="1">
                  <c:v>3.2043495238677508E-3</c:v>
                </c:pt>
                <c:pt idx="2">
                  <c:v>3.7297109652566127E-3</c:v>
                </c:pt>
                <c:pt idx="3">
                  <c:v>4.3462032271118327E-3</c:v>
                </c:pt>
                <c:pt idx="4">
                  <c:v>5.0701085967619951E-3</c:v>
                </c:pt>
                <c:pt idx="5">
                  <c:v>5.9205954902400645E-3</c:v>
                </c:pt>
                <c:pt idx="6">
                  <c:v>6.9201926833809893E-3</c:v>
                </c:pt>
                <c:pt idx="7">
                  <c:v>8.0953234053624153E-3</c:v>
                </c:pt>
                <c:pt idx="8">
                  <c:v>9.4768991936423682E-3</c:v>
                </c:pt>
                <c:pt idx="9">
                  <c:v>1.1100969569471436E-2</c:v>
                </c:pt>
                <c:pt idx="10">
                  <c:v>1.3009417992633849E-2</c:v>
                </c:pt>
                <c:pt idx="11">
                  <c:v>1.5250686698236272E-2</c:v>
                </c:pt>
                <c:pt idx="12">
                  <c:v>1.7880502361883963E-2</c:v>
                </c:pt>
                <c:pt idx="13">
                  <c:v>2.0962560529462756E-2</c:v>
                </c:pt>
                <c:pt idx="14">
                  <c:v>2.4569108901144228E-2</c:v>
                </c:pt>
                <c:pt idx="15">
                  <c:v>2.8781347589314506E-2</c:v>
                </c:pt>
                <c:pt idx="16">
                  <c:v>3.368953847372131E-2</c:v>
                </c:pt>
                <c:pt idx="17">
                  <c:v>3.9392686495326526E-2</c:v>
                </c:pt>
                <c:pt idx="18">
                  <c:v>4.5997624884618803E-2</c:v>
                </c:pt>
                <c:pt idx="19">
                  <c:v>5.3617307008974532E-2</c:v>
                </c:pt>
                <c:pt idx="20">
                  <c:v>6.2368084634681804E-2</c:v>
                </c:pt>
                <c:pt idx="21">
                  <c:v>7.2365742946865472E-2</c:v>
                </c:pt>
                <c:pt idx="22">
                  <c:v>8.372007591050025E-2</c:v>
                </c:pt>
                <c:pt idx="23">
                  <c:v>9.6527832663147531E-2</c:v>
                </c:pt>
                <c:pt idx="24">
                  <c:v>0.11086395867596423</c:v>
                </c:pt>
                <c:pt idx="25">
                  <c:v>0.12677120537427231</c:v>
                </c:pt>
                <c:pt idx="26">
                  <c:v>0.14424839549001797</c:v>
                </c:pt>
                <c:pt idx="27">
                  <c:v>0.16323790683448877</c:v>
                </c:pt>
                <c:pt idx="28">
                  <c:v>0.18361325924390132</c:v>
                </c:pt>
                <c:pt idx="29">
                  <c:v>0.20516802512732418</c:v>
                </c:pt>
                <c:pt idx="30">
                  <c:v>0.22760758014530311</c:v>
                </c:pt>
                <c:pt idx="31">
                  <c:v>0.25054539573983581</c:v>
                </c:pt>
                <c:pt idx="32">
                  <c:v>0.27350556847765611</c:v>
                </c:pt>
                <c:pt idx="33">
                  <c:v>0.29593300757148755</c:v>
                </c:pt>
                <c:pt idx="34">
                  <c:v>0.31721211495443513</c:v>
                </c:pt>
                <c:pt idx="35">
                  <c:v>0.33669389792822751</c:v>
                </c:pt>
                <c:pt idx="36">
                  <c:v>0.3537303302928555</c:v>
                </c:pt>
                <c:pt idx="37">
                  <c:v>0.36771357803911908</c:v>
                </c:pt>
                <c:pt idx="38">
                  <c:v>0.37811664400139788</c:v>
                </c:pt>
                <c:pt idx="39">
                  <c:v>0.38453129595323027</c:v>
                </c:pt>
                <c:pt idx="40">
                  <c:v>0.38669902096139325</c:v>
                </c:pt>
                <c:pt idx="41">
                  <c:v>0.38453129595323027</c:v>
                </c:pt>
                <c:pt idx="42">
                  <c:v>0.37811664400139788</c:v>
                </c:pt>
                <c:pt idx="43">
                  <c:v>0.36771357803911908</c:v>
                </c:pt>
                <c:pt idx="44">
                  <c:v>0.3537303302928555</c:v>
                </c:pt>
                <c:pt idx="45">
                  <c:v>0.33669389792822751</c:v>
                </c:pt>
                <c:pt idx="46">
                  <c:v>0.31721211495443513</c:v>
                </c:pt>
                <c:pt idx="47">
                  <c:v>0.29593300757148755</c:v>
                </c:pt>
                <c:pt idx="48">
                  <c:v>0.27350556847765611</c:v>
                </c:pt>
                <c:pt idx="49">
                  <c:v>0.25054539573983581</c:v>
                </c:pt>
                <c:pt idx="50">
                  <c:v>0.22760758014530311</c:v>
                </c:pt>
                <c:pt idx="51">
                  <c:v>0.20516802512732418</c:v>
                </c:pt>
                <c:pt idx="52">
                  <c:v>0.18361325924390132</c:v>
                </c:pt>
                <c:pt idx="53">
                  <c:v>0.16323790683448877</c:v>
                </c:pt>
                <c:pt idx="54">
                  <c:v>0.14424839549001797</c:v>
                </c:pt>
                <c:pt idx="55">
                  <c:v>0.12677120537427231</c:v>
                </c:pt>
                <c:pt idx="56">
                  <c:v>0.11086395867596423</c:v>
                </c:pt>
                <c:pt idx="57">
                  <c:v>9.6527832663147531E-2</c:v>
                </c:pt>
                <c:pt idx="58">
                  <c:v>8.372007591050025E-2</c:v>
                </c:pt>
                <c:pt idx="59">
                  <c:v>7.2365742946865472E-2</c:v>
                </c:pt>
                <c:pt idx="60">
                  <c:v>6.2368084634681804E-2</c:v>
                </c:pt>
                <c:pt idx="61">
                  <c:v>5.3617307008974532E-2</c:v>
                </c:pt>
                <c:pt idx="62">
                  <c:v>4.5997624884618803E-2</c:v>
                </c:pt>
                <c:pt idx="63">
                  <c:v>3.9392686495326526E-2</c:v>
                </c:pt>
                <c:pt idx="64">
                  <c:v>3.368953847372131E-2</c:v>
                </c:pt>
                <c:pt idx="65">
                  <c:v>2.8781347589314506E-2</c:v>
                </c:pt>
                <c:pt idx="66">
                  <c:v>2.4569108901144228E-2</c:v>
                </c:pt>
                <c:pt idx="67">
                  <c:v>2.0962560529462756E-2</c:v>
                </c:pt>
                <c:pt idx="68">
                  <c:v>1.7880502361883963E-2</c:v>
                </c:pt>
                <c:pt idx="69">
                  <c:v>1.5250686698236272E-2</c:v>
                </c:pt>
                <c:pt idx="70">
                  <c:v>1.3009417992633849E-2</c:v>
                </c:pt>
                <c:pt idx="71">
                  <c:v>1.1100969569471436E-2</c:v>
                </c:pt>
                <c:pt idx="72">
                  <c:v>9.4768991936423682E-3</c:v>
                </c:pt>
                <c:pt idx="73">
                  <c:v>8.0953234053624153E-3</c:v>
                </c:pt>
                <c:pt idx="74">
                  <c:v>6.9201926833809893E-3</c:v>
                </c:pt>
                <c:pt idx="75">
                  <c:v>5.9205954902400645E-3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C4C5-4B51-A9F1-0C2F22D4AB8A}"/>
            </c:ext>
          </c:extLst>
        </c:ser>
        <c:ser>
          <c:idx val="2"/>
          <c:order val="2"/>
          <c:tx>
            <c:strRef>
              <c:f>Плотность!$E$1</c:f>
              <c:strCache>
                <c:ptCount val="1"/>
                <c:pt idx="0">
                  <c:v>Точки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C00000"/>
              </a:solidFill>
              <a:ln w="9525">
                <a:noFill/>
              </a:ln>
              <a:effectLst/>
            </c:spPr>
          </c:marker>
          <c:val>
            <c:numRef>
              <c:f>Плотность!$E$2:$E$77</c:f>
              <c:numCache>
                <c:formatCode>General</c:formatCode>
                <c:ptCount val="76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  <c:pt idx="50">
                  <c:v>#N/A</c:v>
                </c:pt>
                <c:pt idx="51">
                  <c:v>#N/A</c:v>
                </c:pt>
                <c:pt idx="52">
                  <c:v>#N/A</c:v>
                </c:pt>
                <c:pt idx="53">
                  <c:v>#N/A</c:v>
                </c:pt>
                <c:pt idx="54">
                  <c:v>#N/A</c:v>
                </c:pt>
                <c:pt idx="55">
                  <c:v>#N/A</c:v>
                </c:pt>
                <c:pt idx="56">
                  <c:v>#N/A</c:v>
                </c:pt>
                <c:pt idx="57">
                  <c:v>#N/A</c:v>
                </c:pt>
                <c:pt idx="58">
                  <c:v>0</c:v>
                </c:pt>
                <c:pt idx="59">
                  <c:v>#N/A</c:v>
                </c:pt>
                <c:pt idx="60">
                  <c:v>#N/A</c:v>
                </c:pt>
                <c:pt idx="61">
                  <c:v>#N/A</c:v>
                </c:pt>
                <c:pt idx="62">
                  <c:v>#N/A</c:v>
                </c:pt>
                <c:pt idx="63">
                  <c:v>#N/A</c:v>
                </c:pt>
                <c:pt idx="64">
                  <c:v>#N/A</c:v>
                </c:pt>
                <c:pt idx="65">
                  <c:v>#N/A</c:v>
                </c:pt>
                <c:pt idx="66">
                  <c:v>#N/A</c:v>
                </c:pt>
                <c:pt idx="67">
                  <c:v>#N/A</c:v>
                </c:pt>
                <c:pt idx="68">
                  <c:v>#N/A</c:v>
                </c:pt>
                <c:pt idx="69">
                  <c:v>#N/A</c:v>
                </c:pt>
                <c:pt idx="70">
                  <c:v>#N/A</c:v>
                </c:pt>
                <c:pt idx="71">
                  <c:v>#N/A</c:v>
                </c:pt>
                <c:pt idx="72">
                  <c:v>#N/A</c:v>
                </c:pt>
                <c:pt idx="73">
                  <c:v>#N/A</c:v>
                </c:pt>
                <c:pt idx="74">
                  <c:v>#N/A</c:v>
                </c:pt>
                <c:pt idx="75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4C5-4B51-A9F1-0C2F22D4AB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2137183"/>
        <c:axId val="1127165343"/>
      </c:lineChart>
      <c:catAx>
        <c:axId val="1042137183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0" i="0" u="none" strike="noStrike" baseline="0">
                    <a:effectLst/>
                  </a:rPr>
                  <a:t>t-</a:t>
                </a:r>
                <a:r>
                  <a:rPr lang="ru-RU" sz="1000" b="0" i="0" u="none" strike="noStrike" baseline="0">
                    <a:effectLst/>
                  </a:rPr>
                  <a:t>критерий</a:t>
                </a:r>
                <a:endParaRPr lang="ru-RU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127165343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1127165343"/>
        <c:scaling>
          <c:orientation val="minMax"/>
        </c:scaling>
        <c:delete val="1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/>
                  <a:t>Плотность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General" sourceLinked="1"/>
        <c:majorTickMark val="none"/>
        <c:minorTickMark val="none"/>
        <c:tickLblPos val="nextTo"/>
        <c:crossAx val="104213718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v>9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tx1">
                  <a:lumMod val="85000"/>
                  <a:lumOff val="15000"/>
                </a:schemeClr>
              </a:solidFill>
              <a:ln w="9525">
                <a:noFill/>
              </a:ln>
              <a:effectLst/>
            </c:spPr>
          </c:marker>
          <c:errBars>
            <c:errDir val="x"/>
            <c:errBarType val="both"/>
            <c:errValType val="cust"/>
            <c:noEndCap val="0"/>
            <c:plus>
              <c:numRef>
                <c:f>'Дов.инт.'!$B$7</c:f>
                <c:numCache>
                  <c:formatCode>General</c:formatCode>
                  <c:ptCount val="1"/>
                  <c:pt idx="0">
                    <c:v>0.38433402253402782</c:v>
                  </c:pt>
                </c:numCache>
              </c:numRef>
            </c:plus>
            <c:minus>
              <c:numRef>
                <c:f>'Дов.инт.'!$B$7</c:f>
                <c:numCache>
                  <c:formatCode>General</c:formatCode>
                  <c:ptCount val="1"/>
                  <c:pt idx="0">
                    <c:v>0.38433402253402782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'Дов.инт.'!$B$3</c:f>
              <c:numCache>
                <c:formatCode>General</c:formatCode>
                <c:ptCount val="1"/>
                <c:pt idx="0">
                  <c:v>50.3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1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0-F3FC-497A-9D7E-2EB2E686B5A3}"/>
            </c:ext>
          </c:extLst>
        </c:ser>
        <c:ser>
          <c:idx val="1"/>
          <c:order val="1"/>
          <c:tx>
            <c:v>25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bg2">
                  <a:lumMod val="25000"/>
                </a:schemeClr>
              </a:solidFill>
              <a:ln w="9525">
                <a:noFill/>
              </a:ln>
              <a:effectLst/>
            </c:spPr>
          </c:marker>
          <c:errBars>
            <c:errDir val="x"/>
            <c:errBarType val="both"/>
            <c:errValType val="cust"/>
            <c:noEndCap val="0"/>
            <c:plus>
              <c:numRef>
                <c:f>'Дов.инт.'!$C$7</c:f>
                <c:numCache>
                  <c:formatCode>General</c:formatCode>
                  <c:ptCount val="1"/>
                  <c:pt idx="0">
                    <c:v>0.20638985616280256</c:v>
                  </c:pt>
                </c:numCache>
              </c:numRef>
            </c:plus>
            <c:minus>
              <c:numRef>
                <c:f>'Дов.инт.'!$C$7</c:f>
                <c:numCache>
                  <c:formatCode>General</c:formatCode>
                  <c:ptCount val="1"/>
                  <c:pt idx="0">
                    <c:v>0.20638985616280256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'Дов.инт.'!$C$3</c:f>
              <c:numCache>
                <c:formatCode>General</c:formatCode>
                <c:ptCount val="1"/>
                <c:pt idx="0">
                  <c:v>50.3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2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1-F3FC-497A-9D7E-2EB2E686B5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95222800"/>
        <c:axId val="1147946192"/>
      </c:scatterChart>
      <c:valAx>
        <c:axId val="1495222800"/>
        <c:scaling>
          <c:orientation val="minMax"/>
          <c:max val="50.8"/>
          <c:min val="49.8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147946192"/>
        <c:crosses val="autoZero"/>
        <c:crossBetween val="midCat"/>
      </c:valAx>
      <c:valAx>
        <c:axId val="114794619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49522280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2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76201</xdr:colOff>
      <xdr:row>0</xdr:row>
      <xdr:rowOff>0</xdr:rowOff>
    </xdr:from>
    <xdr:to>
      <xdr:col>8</xdr:col>
      <xdr:colOff>285751</xdr:colOff>
      <xdr:row>12</xdr:row>
      <xdr:rowOff>161925</xdr:rowOff>
    </xdr:to>
    <xdr:grpSp>
      <xdr:nvGrpSpPr>
        <xdr:cNvPr id="17" name="Группа 16">
          <a:extLst>
            <a:ext uri="{FF2B5EF4-FFF2-40B4-BE49-F238E27FC236}">
              <a16:creationId xmlns:a16="http://schemas.microsoft.com/office/drawing/2014/main" id="{4CEBCB0C-9F62-47CF-8734-50AB66EB20AF}"/>
            </a:ext>
          </a:extLst>
        </xdr:cNvPr>
        <xdr:cNvGrpSpPr/>
      </xdr:nvGrpSpPr>
      <xdr:grpSpPr>
        <a:xfrm>
          <a:off x="1491344" y="0"/>
          <a:ext cx="3883478" cy="2488746"/>
          <a:chOff x="1562101" y="0"/>
          <a:chExt cx="3867150" cy="2486025"/>
        </a:xfrm>
      </xdr:grpSpPr>
      <xdr:graphicFrame macro="">
        <xdr:nvGraphicFramePr>
          <xdr:cNvPr id="2" name="Диаграмма 1">
            <a:extLst>
              <a:ext uri="{FF2B5EF4-FFF2-40B4-BE49-F238E27FC236}">
                <a16:creationId xmlns:a16="http://schemas.microsoft.com/office/drawing/2014/main" id="{579A1E6F-1E04-4BA4-9D3C-917C0DC2CA5C}"/>
              </a:ext>
            </a:extLst>
          </xdr:cNvPr>
          <xdr:cNvGraphicFramePr>
            <a:graphicFrameLocks/>
          </xdr:cNvGraphicFramePr>
        </xdr:nvGraphicFramePr>
        <xdr:xfrm>
          <a:off x="1562101" y="0"/>
          <a:ext cx="3867150" cy="2486025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$A$23">
        <xdr:nvSpPr>
          <xdr:cNvPr id="3" name="TextBox 1">
            <a:extLst>
              <a:ext uri="{FF2B5EF4-FFF2-40B4-BE49-F238E27FC236}">
                <a16:creationId xmlns:a16="http://schemas.microsoft.com/office/drawing/2014/main" id="{36A9044D-6DE1-486E-9CAD-BF836E07E8E8}"/>
              </a:ext>
            </a:extLst>
          </xdr:cNvPr>
          <xdr:cNvSpPr txBox="1"/>
        </xdr:nvSpPr>
        <xdr:spPr>
          <a:xfrm>
            <a:off x="3343275" y="295275"/>
            <a:ext cx="809625" cy="257175"/>
          </a:xfrm>
          <a:prstGeom prst="rect">
            <a:avLst/>
          </a:prstGeom>
        </xdr:spPr>
        <xdr:txBody>
          <a:bodyPr wrap="square" rtlCol="0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fld id="{2DF88249-5906-42DD-AB32-6AE163A03CE6}" type="TxLink">
              <a:rPr lang="en-US" sz="1400" b="0" i="0" u="none" strike="noStrike">
                <a:solidFill>
                  <a:srgbClr val="C00000"/>
                </a:solidFill>
                <a:latin typeface="Calibri"/>
              </a:rPr>
              <a:pPr/>
              <a:t>d.f. = 8</a:t>
            </a:fld>
            <a:endParaRPr lang="ru-RU" sz="1400">
              <a:solidFill>
                <a:srgbClr val="C00000"/>
              </a:solidFill>
            </a:endParaRPr>
          </a:p>
        </xdr:txBody>
      </xdr:sp>
    </xdr:grpSp>
    <xdr:clientData/>
  </xdr:twoCellAnchor>
  <xdr:twoCellAnchor>
    <xdr:from>
      <xdr:col>9</xdr:col>
      <xdr:colOff>171450</xdr:colOff>
      <xdr:row>0</xdr:row>
      <xdr:rowOff>0</xdr:rowOff>
    </xdr:from>
    <xdr:to>
      <xdr:col>15</xdr:col>
      <xdr:colOff>381000</xdr:colOff>
      <xdr:row>12</xdr:row>
      <xdr:rowOff>161925</xdr:rowOff>
    </xdr:to>
    <xdr:grpSp>
      <xdr:nvGrpSpPr>
        <xdr:cNvPr id="16" name="Группа 15">
          <a:extLst>
            <a:ext uri="{FF2B5EF4-FFF2-40B4-BE49-F238E27FC236}">
              <a16:creationId xmlns:a16="http://schemas.microsoft.com/office/drawing/2014/main" id="{5FC589E9-A9EE-460E-B845-B84FED03289E}"/>
            </a:ext>
          </a:extLst>
        </xdr:cNvPr>
        <xdr:cNvGrpSpPr/>
      </xdr:nvGrpSpPr>
      <xdr:grpSpPr>
        <a:xfrm>
          <a:off x="5872843" y="0"/>
          <a:ext cx="3883478" cy="2488746"/>
          <a:chOff x="5648325" y="0"/>
          <a:chExt cx="3867150" cy="2486025"/>
        </a:xfrm>
      </xdr:grpSpPr>
      <xdr:graphicFrame macro="">
        <xdr:nvGraphicFramePr>
          <xdr:cNvPr id="4" name="Диаграмма 3">
            <a:extLst>
              <a:ext uri="{FF2B5EF4-FFF2-40B4-BE49-F238E27FC236}">
                <a16:creationId xmlns:a16="http://schemas.microsoft.com/office/drawing/2014/main" id="{C05C5D84-CF9F-45C2-AD1D-2AE647AB56EC}"/>
              </a:ext>
            </a:extLst>
          </xdr:cNvPr>
          <xdr:cNvGraphicFramePr>
            <a:graphicFrameLocks/>
          </xdr:cNvGraphicFramePr>
        </xdr:nvGraphicFramePr>
        <xdr:xfrm>
          <a:off x="5648325" y="0"/>
          <a:ext cx="3867150" cy="2486025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sp macro="" textlink="$A$23">
        <xdr:nvSpPr>
          <xdr:cNvPr id="14" name="TextBox 1">
            <a:extLst>
              <a:ext uri="{FF2B5EF4-FFF2-40B4-BE49-F238E27FC236}">
                <a16:creationId xmlns:a16="http://schemas.microsoft.com/office/drawing/2014/main" id="{BD7E3FC7-2B98-4F65-8713-529BD7669D12}"/>
              </a:ext>
            </a:extLst>
          </xdr:cNvPr>
          <xdr:cNvSpPr txBox="1"/>
        </xdr:nvSpPr>
        <xdr:spPr>
          <a:xfrm>
            <a:off x="7410450" y="266700"/>
            <a:ext cx="809625" cy="257175"/>
          </a:xfrm>
          <a:prstGeom prst="rect">
            <a:avLst/>
          </a:prstGeom>
        </xdr:spPr>
        <xdr:txBody>
          <a:bodyPr wrap="square" rtlCol="0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fld id="{2DF88249-5906-42DD-AB32-6AE163A03CE6}" type="TxLink">
              <a:rPr lang="en-US" sz="1400" b="0" i="0" u="none" strike="noStrike">
                <a:solidFill>
                  <a:srgbClr val="C00000"/>
                </a:solidFill>
                <a:latin typeface="Calibri"/>
              </a:rPr>
              <a:pPr/>
              <a:t>d.f. = 8</a:t>
            </a:fld>
            <a:endParaRPr lang="ru-RU" sz="1400">
              <a:solidFill>
                <a:srgbClr val="C00000"/>
              </a:solidFill>
            </a:endParaRPr>
          </a:p>
        </xdr:txBody>
      </xdr:sp>
    </xdr:grp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0.45625</cdr:x>
      <cdr:y>0.10417</cdr:y>
    </cdr:from>
    <cdr:to>
      <cdr:x>0.62917</cdr:x>
      <cdr:y>0.19792</cdr:y>
    </cdr:to>
    <cdr:sp macro="" textlink="Плотность!#REF!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6B78B1E5-1C02-49E0-873F-166F0AFF07D1}"/>
            </a:ext>
          </a:extLst>
        </cdr:cNvPr>
        <cdr:cNvSpPr txBox="1"/>
      </cdr:nvSpPr>
      <cdr:spPr>
        <a:xfrm xmlns:a="http://schemas.openxmlformats.org/drawingml/2006/main">
          <a:off x="2085975" y="285749"/>
          <a:ext cx="790575" cy="2571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fld id="{FCE003B5-5033-444D-8ECD-CD01218D0E5B}" type="TxLink">
            <a:rPr lang="en-US" sz="1400" b="0" i="0" u="none" strike="noStrike">
              <a:solidFill>
                <a:srgbClr val="FF0000"/>
              </a:solidFill>
              <a:latin typeface="Calibri"/>
            </a:rPr>
            <a:pPr/>
            <a:t> </a:t>
          </a:fld>
          <a:endParaRPr lang="ru-RU" sz="1400">
            <a:solidFill>
              <a:srgbClr val="FF0000"/>
            </a:solidFill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0.45625</cdr:x>
      <cdr:y>0.10417</cdr:y>
    </cdr:from>
    <cdr:to>
      <cdr:x>0.62917</cdr:x>
      <cdr:y>0.19792</cdr:y>
    </cdr:to>
    <cdr:sp macro="" textlink="Плотность!#REF!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6B78B1E5-1C02-49E0-873F-166F0AFF07D1}"/>
            </a:ext>
          </a:extLst>
        </cdr:cNvPr>
        <cdr:cNvSpPr txBox="1"/>
      </cdr:nvSpPr>
      <cdr:spPr>
        <a:xfrm xmlns:a="http://schemas.openxmlformats.org/drawingml/2006/main">
          <a:off x="2085975" y="285749"/>
          <a:ext cx="790575" cy="2571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fld id="{FCE003B5-5033-444D-8ECD-CD01218D0E5B}" type="TxLink">
            <a:rPr lang="en-US" sz="1400" b="0" i="0" u="none" strike="noStrike">
              <a:solidFill>
                <a:srgbClr val="FF0000"/>
              </a:solidFill>
              <a:latin typeface="Calibri"/>
            </a:rPr>
            <a:pPr/>
            <a:t> </a:t>
          </a:fld>
          <a:endParaRPr lang="ru-RU" sz="1400">
            <a:solidFill>
              <a:srgbClr val="FF0000"/>
            </a:solidFill>
          </a:endParaRP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47625</xdr:colOff>
      <xdr:row>0</xdr:row>
      <xdr:rowOff>9525</xdr:rowOff>
    </xdr:from>
    <xdr:to>
      <xdr:col>8</xdr:col>
      <xdr:colOff>219075</xdr:colOff>
      <xdr:row>9</xdr:row>
      <xdr:rowOff>161925</xdr:rowOff>
    </xdr:to>
    <xdr:grpSp>
      <xdr:nvGrpSpPr>
        <xdr:cNvPr id="5" name="Группа 4">
          <a:extLst>
            <a:ext uri="{FF2B5EF4-FFF2-40B4-BE49-F238E27FC236}">
              <a16:creationId xmlns:a16="http://schemas.microsoft.com/office/drawing/2014/main" id="{DE4DC305-75C4-40E1-8025-53E03EA53633}"/>
            </a:ext>
          </a:extLst>
        </xdr:cNvPr>
        <xdr:cNvGrpSpPr/>
      </xdr:nvGrpSpPr>
      <xdr:grpSpPr>
        <a:xfrm>
          <a:off x="2143125" y="9525"/>
          <a:ext cx="3219450" cy="2019300"/>
          <a:chOff x="2457450" y="114300"/>
          <a:chExt cx="4572000" cy="2743200"/>
        </a:xfrm>
      </xdr:grpSpPr>
      <xdr:graphicFrame macro="">
        <xdr:nvGraphicFramePr>
          <xdr:cNvPr id="2" name="Диаграмма 1">
            <a:extLst>
              <a:ext uri="{FF2B5EF4-FFF2-40B4-BE49-F238E27FC236}">
                <a16:creationId xmlns:a16="http://schemas.microsoft.com/office/drawing/2014/main" id="{6E529CF0-D589-4FC8-AF4C-6C8128B49F42}"/>
              </a:ext>
            </a:extLst>
          </xdr:cNvPr>
          <xdr:cNvGraphicFramePr/>
        </xdr:nvGraphicFramePr>
        <xdr:xfrm>
          <a:off x="2457450" y="114300"/>
          <a:ext cx="4572000" cy="27432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$A$24">
        <xdr:nvSpPr>
          <xdr:cNvPr id="3" name="Облачко с текстом: прямоугольное со скругленными углами 2">
            <a:extLst>
              <a:ext uri="{FF2B5EF4-FFF2-40B4-BE49-F238E27FC236}">
                <a16:creationId xmlns:a16="http://schemas.microsoft.com/office/drawing/2014/main" id="{EF220B9D-716F-4345-B1F5-CED7B5504030}"/>
              </a:ext>
            </a:extLst>
          </xdr:cNvPr>
          <xdr:cNvSpPr/>
        </xdr:nvSpPr>
        <xdr:spPr>
          <a:xfrm>
            <a:off x="5016181" y="1045953"/>
            <a:ext cx="809399" cy="390885"/>
          </a:xfrm>
          <a:prstGeom prst="wedgeRoundRectCallout">
            <a:avLst>
              <a:gd name="adj1" fmla="val -67803"/>
              <a:gd name="adj2" fmla="val 72756"/>
              <a:gd name="adj3" fmla="val 16667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ctr"/>
            <a:fld id="{D71B6B2E-A09C-4047-9533-0B77A39C7099}" type="TxLink">
              <a:rPr lang="en-US" sz="1100" b="0" i="0" u="none" strike="noStrike">
                <a:solidFill>
                  <a:srgbClr val="000000"/>
                </a:solidFill>
                <a:latin typeface="Calibri"/>
              </a:rPr>
              <a:pPr algn="ctr"/>
              <a:t>n = 9</a:t>
            </a:fld>
            <a:endParaRPr lang="ru-RU" sz="1100"/>
          </a:p>
        </xdr:txBody>
      </xdr:sp>
      <xdr:sp macro="" textlink="">
        <xdr:nvSpPr>
          <xdr:cNvPr id="4" name="Облачко с текстом: прямоугольное со скругленными углами 3">
            <a:extLst>
              <a:ext uri="{FF2B5EF4-FFF2-40B4-BE49-F238E27FC236}">
                <a16:creationId xmlns:a16="http://schemas.microsoft.com/office/drawing/2014/main" id="{229F1F5B-D66D-4DD9-8F1D-3BD9084F3255}"/>
              </a:ext>
            </a:extLst>
          </xdr:cNvPr>
          <xdr:cNvSpPr/>
        </xdr:nvSpPr>
        <xdr:spPr>
          <a:xfrm>
            <a:off x="4976953" y="204877"/>
            <a:ext cx="794521" cy="356380"/>
          </a:xfrm>
          <a:prstGeom prst="wedgeRoundRectCallout">
            <a:avLst>
              <a:gd name="adj1" fmla="val -67803"/>
              <a:gd name="adj2" fmla="val 72756"/>
              <a:gd name="adj3" fmla="val 16667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ctr"/>
            <a:r>
              <a:rPr lang="en-US" sz="1100"/>
              <a:t>n</a:t>
            </a:r>
            <a:r>
              <a:rPr lang="en-US" sz="1100" baseline="0"/>
              <a:t> = 25</a:t>
            </a:r>
            <a:endParaRPr lang="ru-RU" sz="1100"/>
          </a:p>
        </xdr:txBody>
      </xdr:sp>
    </xdr:grpSp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0.24308</cdr:x>
      <cdr:y>0.10836</cdr:y>
    </cdr:from>
    <cdr:to>
      <cdr:x>0.24308</cdr:x>
      <cdr:y>0.87572</cdr:y>
    </cdr:to>
    <cdr:cxnSp macro="">
      <cdr:nvCxnSpPr>
        <cdr:cNvPr id="3" name="Прямая соединительная линия 2">
          <a:extLst xmlns:a="http://schemas.openxmlformats.org/drawingml/2006/main">
            <a:ext uri="{FF2B5EF4-FFF2-40B4-BE49-F238E27FC236}">
              <a16:creationId xmlns:a16="http://schemas.microsoft.com/office/drawing/2014/main" id="{4DFFD764-6278-46D0-B138-89CA75815782}"/>
            </a:ext>
          </a:extLst>
        </cdr:cNvPr>
        <cdr:cNvCxnSpPr/>
      </cdr:nvCxnSpPr>
      <cdr:spPr>
        <a:xfrm xmlns:a="http://schemas.openxmlformats.org/drawingml/2006/main" flipV="1">
          <a:off x="782598" y="218810"/>
          <a:ext cx="0" cy="1549533"/>
        </a:xfrm>
        <a:prstGeom xmlns:a="http://schemas.openxmlformats.org/drawingml/2006/main" prst="line">
          <a:avLst/>
        </a:prstGeom>
        <a:ln xmlns:a="http://schemas.openxmlformats.org/drawingml/2006/main" w="12700">
          <a:solidFill>
            <a:srgbClr val="C00000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447675</xdr:colOff>
      <xdr:row>12</xdr:row>
      <xdr:rowOff>142875</xdr:rowOff>
    </xdr:from>
    <xdr:ext cx="65" cy="17222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CF5CA2AC-F026-46F3-9FD7-F9DFD881F964}"/>
            </a:ext>
          </a:extLst>
        </xdr:cNvPr>
        <xdr:cNvSpPr txBox="1"/>
      </xdr:nvSpPr>
      <xdr:spPr>
        <a:xfrm>
          <a:off x="7058025" y="24288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Таблица1" displayName="Таблица1" ref="A1:F77" totalsRowShown="0">
  <autoFilter ref="A1:F77" xr:uid="{00000000-0009-0000-0100-000001000000}"/>
  <tableColumns count="6">
    <tableColumn id="1" xr3:uid="{00000000-0010-0000-0000-000001000000}" name="Масса" dataDxfId="5">
      <calculatedColumnFormula>A1+0.01</calculatedColumnFormula>
    </tableColumn>
    <tableColumn id="2" xr3:uid="{00000000-0010-0000-0000-000002000000}" name="Плотность" dataDxfId="4">
      <calculatedColumnFormula>_xlfn.T.DIST(Таблица1[[#This Row],[Масса]],Гипотеза!$B$8,0)</calculatedColumnFormula>
    </tableColumn>
    <tableColumn id="3" xr3:uid="{00000000-0010-0000-0000-000003000000}" name="Подписи" dataDxfId="3">
      <calculatedColumnFormula>Таблица1[[#This Row],[Масса]]</calculatedColumnFormula>
    </tableColumn>
    <tableColumn id="4" xr3:uid="{00000000-0010-0000-0000-000004000000}" name="Площадь" dataDxfId="2">
      <calculatedColumnFormula>IF(Гипотеза!$B$9&lt;&gt;"",IF(ABS(Таблица1[[#This Row],[Масса]])&lt;Гипотеза!$B$9,NA(),Таблица1[[#This Row],[Плотность]]),NA())</calculatedColumnFormula>
    </tableColumn>
    <tableColumn id="5" xr3:uid="{00000000-0010-0000-0000-000005000000}" name="Точки" dataDxfId="1">
      <calculatedColumnFormula>NA()</calculatedColumnFormula>
    </tableColumn>
    <tableColumn id="6" xr3:uid="{00000000-0010-0000-0000-000006000000}" name="Площадь p-value" dataDxfId="0">
      <calculatedColumnFormula>IF(Гипотеза!$B$10&gt;0,IF(ABS(Таблица1[[#This Row],[Масса]])&lt;Гипотеза!$B$6,NA(),Таблица1[[#This Row],[Плотность]]),NA())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28"/>
  <sheetViews>
    <sheetView tabSelected="1" zoomScale="140" zoomScaleNormal="140" workbookViewId="0">
      <selection activeCell="A14" sqref="A14"/>
    </sheetView>
  </sheetViews>
  <sheetFormatPr defaultRowHeight="15" x14ac:dyDescent="0.25"/>
  <cols>
    <col min="1" max="1" width="12" bestFit="1" customWidth="1"/>
  </cols>
  <sheetData>
    <row r="1" spans="1:22" x14ac:dyDescent="0.25">
      <c r="A1" s="2" t="s">
        <v>11</v>
      </c>
      <c r="B1" s="2" t="s">
        <v>12</v>
      </c>
      <c r="U1" s="2" t="s">
        <v>11</v>
      </c>
      <c r="V1" s="2" t="s">
        <v>12</v>
      </c>
    </row>
    <row r="2" spans="1:22" x14ac:dyDescent="0.25">
      <c r="A2" s="6" t="s">
        <v>13</v>
      </c>
      <c r="B2" s="2">
        <v>50</v>
      </c>
      <c r="U2" s="6" t="s">
        <v>13</v>
      </c>
      <c r="V2" s="2">
        <v>50</v>
      </c>
    </row>
    <row r="3" spans="1:22" ht="18" x14ac:dyDescent="0.35">
      <c r="A3" s="2" t="s">
        <v>10</v>
      </c>
      <c r="B3" s="3">
        <v>50.3</v>
      </c>
      <c r="U3" s="2" t="s">
        <v>10</v>
      </c>
      <c r="V3" s="3">
        <v>50.3</v>
      </c>
    </row>
    <row r="4" spans="1:22" x14ac:dyDescent="0.25">
      <c r="A4" s="2" t="s">
        <v>7</v>
      </c>
      <c r="B4" s="3">
        <v>9</v>
      </c>
      <c r="U4" s="2" t="s">
        <v>7</v>
      </c>
      <c r="V4" s="3">
        <v>9</v>
      </c>
    </row>
    <row r="5" spans="1:22" x14ac:dyDescent="0.25">
      <c r="A5" s="3" t="s">
        <v>6</v>
      </c>
      <c r="B5" s="3">
        <v>0.5</v>
      </c>
      <c r="U5" s="3" t="s">
        <v>6</v>
      </c>
      <c r="V5" s="3">
        <v>0.5</v>
      </c>
    </row>
    <row r="6" spans="1:22" x14ac:dyDescent="0.25">
      <c r="A6" s="3" t="s">
        <v>14</v>
      </c>
      <c r="B6" s="3">
        <f>(B3-B2)/(B5/SQRT(B4))</f>
        <v>1.7999999999999829</v>
      </c>
      <c r="U6" s="3" t="s">
        <v>14</v>
      </c>
      <c r="V6" s="3">
        <f>(V3-V2)/(V5/SQRT(V4))</f>
        <v>1.7999999999999829</v>
      </c>
    </row>
    <row r="7" spans="1:22" x14ac:dyDescent="0.25">
      <c r="A7" s="4" t="s">
        <v>9</v>
      </c>
      <c r="B7" s="3">
        <v>0.05</v>
      </c>
      <c r="U7" s="4" t="s">
        <v>9</v>
      </c>
      <c r="V7" s="3">
        <v>0.05</v>
      </c>
    </row>
    <row r="8" spans="1:22" x14ac:dyDescent="0.25">
      <c r="A8" s="2" t="s">
        <v>4</v>
      </c>
      <c r="B8" s="2">
        <f>B4-1</f>
        <v>8</v>
      </c>
      <c r="U8" s="2" t="s">
        <v>4</v>
      </c>
      <c r="V8" s="2">
        <f>V4-1</f>
        <v>8</v>
      </c>
    </row>
    <row r="9" spans="1:22" x14ac:dyDescent="0.25">
      <c r="A9" s="2" t="s">
        <v>8</v>
      </c>
      <c r="B9" s="5">
        <f>_xlfn.T.INV.2T(B7,B8)</f>
        <v>2.3060041352041671</v>
      </c>
      <c r="U9" s="2" t="s">
        <v>8</v>
      </c>
      <c r="V9" s="5">
        <f>_xlfn.T.INV.2T(V7,V8)</f>
        <v>2.3060041352041671</v>
      </c>
    </row>
    <row r="10" spans="1:22" x14ac:dyDescent="0.25">
      <c r="A10" s="3" t="s">
        <v>20</v>
      </c>
      <c r="B10" s="3">
        <f>_xlfn.T.DIST.2T(B6,B8)</f>
        <v>0.10955300864413112</v>
      </c>
      <c r="U10" s="3" t="s">
        <v>20</v>
      </c>
      <c r="V10" s="3">
        <f>_xlfn.T.DIST.2T(V6,V8)</f>
        <v>0.10955300864413112</v>
      </c>
    </row>
    <row r="11" spans="1:22" x14ac:dyDescent="0.25">
      <c r="A11" s="1"/>
      <c r="B11" s="1"/>
    </row>
    <row r="12" spans="1:22" x14ac:dyDescent="0.25">
      <c r="A12" s="1"/>
      <c r="B12" s="1"/>
    </row>
    <row r="13" spans="1:22" x14ac:dyDescent="0.25">
      <c r="B13" s="1"/>
    </row>
    <row r="14" spans="1:22" x14ac:dyDescent="0.25">
      <c r="B14" s="1"/>
    </row>
    <row r="15" spans="1:22" x14ac:dyDescent="0.25">
      <c r="B15" s="1"/>
    </row>
    <row r="16" spans="1:22" x14ac:dyDescent="0.25">
      <c r="B16" s="1"/>
    </row>
    <row r="17" spans="1:2" x14ac:dyDescent="0.25">
      <c r="B17" s="1"/>
    </row>
    <row r="18" spans="1:2" x14ac:dyDescent="0.25">
      <c r="A18" s="1"/>
      <c r="B18" s="1"/>
    </row>
    <row r="19" spans="1:2" x14ac:dyDescent="0.25">
      <c r="A19" s="1"/>
      <c r="B19" s="1"/>
    </row>
    <row r="23" spans="1:2" x14ac:dyDescent="0.25">
      <c r="A23" s="2" t="str">
        <f>_xlfn.CONCAT("d.f. = ",B8)</f>
        <v>d.f. = 8</v>
      </c>
    </row>
    <row r="24" spans="1:2" x14ac:dyDescent="0.25">
      <c r="A24" s="1">
        <f>_xlfn.T.INV(1-0.025,5)</f>
        <v>2.570581835636315</v>
      </c>
    </row>
    <row r="25" spans="1:2" x14ac:dyDescent="0.25">
      <c r="A25" s="1">
        <f>_xlfn.T.INV.2T(0.05,5)</f>
        <v>2.570581835636315</v>
      </c>
    </row>
    <row r="26" spans="1:2" x14ac:dyDescent="0.25">
      <c r="A26" s="1">
        <f>1-_xlfn.T.DIST(2,5,1)</f>
        <v>5.0969739414929216E-2</v>
      </c>
    </row>
    <row r="27" spans="1:2" x14ac:dyDescent="0.25">
      <c r="A27" s="1">
        <f>_xlfn.T.DIST.2T(2,5)/2</f>
        <v>5.0969739414929181E-2</v>
      </c>
    </row>
    <row r="28" spans="1:2" x14ac:dyDescent="0.25">
      <c r="A28" s="1">
        <f>_xlfn.T.DIST.RT(2,5)</f>
        <v>5.0969739414929181E-2</v>
      </c>
    </row>
  </sheetData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Y24"/>
  <sheetViews>
    <sheetView workbookViewId="0">
      <selection activeCell="A3" sqref="A3"/>
    </sheetView>
  </sheetViews>
  <sheetFormatPr defaultRowHeight="15" x14ac:dyDescent="0.25"/>
  <cols>
    <col min="1" max="1" width="12" customWidth="1"/>
    <col min="2" max="2" width="10" customWidth="1"/>
    <col min="3" max="3" width="9.42578125" customWidth="1"/>
  </cols>
  <sheetData>
    <row r="1" spans="1:25" x14ac:dyDescent="0.25">
      <c r="A1" s="10" t="s">
        <v>11</v>
      </c>
      <c r="B1" s="11" t="s">
        <v>15</v>
      </c>
      <c r="C1" s="11" t="s">
        <v>16</v>
      </c>
      <c r="D1" s="9"/>
      <c r="W1" s="10" t="s">
        <v>11</v>
      </c>
      <c r="X1" s="11" t="s">
        <v>15</v>
      </c>
      <c r="Y1" s="11" t="s">
        <v>16</v>
      </c>
    </row>
    <row r="2" spans="1:25" x14ac:dyDescent="0.25">
      <c r="A2" s="6" t="s">
        <v>13</v>
      </c>
      <c r="B2" s="2">
        <v>50</v>
      </c>
      <c r="C2" s="2">
        <v>50</v>
      </c>
      <c r="W2" s="6" t="s">
        <v>13</v>
      </c>
      <c r="X2" s="2">
        <v>50</v>
      </c>
      <c r="Y2" s="2">
        <v>50</v>
      </c>
    </row>
    <row r="3" spans="1:25" ht="18" x14ac:dyDescent="0.35">
      <c r="A3" s="10" t="s">
        <v>10</v>
      </c>
      <c r="B3" s="3">
        <v>50.3</v>
      </c>
      <c r="C3" s="3">
        <v>50.3</v>
      </c>
      <c r="W3" s="10" t="s">
        <v>10</v>
      </c>
      <c r="X3" s="3">
        <v>50.3</v>
      </c>
      <c r="Y3" s="3">
        <v>50.3</v>
      </c>
    </row>
    <row r="4" spans="1:25" x14ac:dyDescent="0.25">
      <c r="A4" s="10" t="s">
        <v>7</v>
      </c>
      <c r="B4" s="3">
        <v>9</v>
      </c>
      <c r="C4" s="3">
        <v>25</v>
      </c>
      <c r="W4" s="10" t="s">
        <v>7</v>
      </c>
      <c r="X4" s="3">
        <v>9</v>
      </c>
      <c r="Y4" s="3">
        <v>25</v>
      </c>
    </row>
    <row r="5" spans="1:25" x14ac:dyDescent="0.25">
      <c r="A5" s="12" t="s">
        <v>6</v>
      </c>
      <c r="B5" s="3">
        <v>0.5</v>
      </c>
      <c r="C5" s="3">
        <v>0.5</v>
      </c>
      <c r="W5" s="12" t="s">
        <v>6</v>
      </c>
      <c r="X5" s="3">
        <v>0.5</v>
      </c>
      <c r="Y5" s="3">
        <v>0.5</v>
      </c>
    </row>
    <row r="6" spans="1:25" x14ac:dyDescent="0.25">
      <c r="A6" s="4" t="s">
        <v>9</v>
      </c>
      <c r="B6" s="3">
        <v>0.05</v>
      </c>
      <c r="C6" s="3">
        <v>0.05</v>
      </c>
      <c r="W6" s="4" t="s">
        <v>9</v>
      </c>
      <c r="X6" s="3">
        <v>0.05</v>
      </c>
      <c r="Y6" s="3">
        <v>0.05</v>
      </c>
    </row>
    <row r="7" spans="1:25" ht="18" x14ac:dyDescent="0.35">
      <c r="A7" s="13" t="s">
        <v>17</v>
      </c>
      <c r="B7" s="8">
        <f>_xlfn.CONFIDENCE.T(B6,B5,B4)</f>
        <v>0.38433402253402782</v>
      </c>
      <c r="C7" s="8">
        <f>_xlfn.CONFIDENCE.T(C6,C5,C4)</f>
        <v>0.20638985616280256</v>
      </c>
      <c r="W7" s="13" t="s">
        <v>17</v>
      </c>
      <c r="X7" s="8">
        <f>_xlfn.CONFIDENCE.T(X6,X5,X4)</f>
        <v>0.38433402253402782</v>
      </c>
      <c r="Y7" s="8">
        <f>_xlfn.CONFIDENCE.T(Y6,Y5,Y4)</f>
        <v>0.20638985616280256</v>
      </c>
    </row>
    <row r="8" spans="1:25" ht="18" x14ac:dyDescent="0.35">
      <c r="A8" s="14" t="s">
        <v>18</v>
      </c>
      <c r="B8" s="7">
        <f>B3-B7</f>
        <v>49.91566597746597</v>
      </c>
      <c r="C8" s="7">
        <f>C3-C7</f>
        <v>50.093610143837196</v>
      </c>
      <c r="W8" s="14" t="s">
        <v>18</v>
      </c>
      <c r="X8" s="7">
        <f>X3-X7</f>
        <v>49.91566597746597</v>
      </c>
      <c r="Y8" s="7">
        <f>Y3-Y7</f>
        <v>50.093610143837196</v>
      </c>
    </row>
    <row r="9" spans="1:25" ht="18" x14ac:dyDescent="0.35">
      <c r="A9" s="14" t="s">
        <v>19</v>
      </c>
      <c r="B9" s="7">
        <f>B3+B7</f>
        <v>50.684334022534024</v>
      </c>
      <c r="C9" s="7">
        <f>C3+C7</f>
        <v>50.506389856162798</v>
      </c>
      <c r="W9" s="14" t="s">
        <v>19</v>
      </c>
      <c r="X9" s="7">
        <f>X3+X7</f>
        <v>50.684334022534024</v>
      </c>
      <c r="Y9" s="7">
        <f>Y3+Y7</f>
        <v>50.506389856162798</v>
      </c>
    </row>
    <row r="24" spans="1:2" x14ac:dyDescent="0.25">
      <c r="A24" t="str">
        <f>_xlfn.CONCAT("n = ",B4)</f>
        <v>n = 9</v>
      </c>
      <c r="B24" t="str">
        <f>_xlfn.CONCAT("n = ",C4)</f>
        <v>n = 25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55"/>
  <sheetViews>
    <sheetView showGridLines="0" workbookViewId="0">
      <selection activeCell="B3" sqref="B3"/>
    </sheetView>
  </sheetViews>
  <sheetFormatPr defaultRowHeight="15" x14ac:dyDescent="0.25"/>
  <cols>
    <col min="1" max="1" width="13.42578125" customWidth="1"/>
    <col min="2" max="2" width="12.5703125" customWidth="1"/>
  </cols>
  <sheetData>
    <row r="1" spans="1:9" x14ac:dyDescent="0.25">
      <c r="A1" t="s">
        <v>5</v>
      </c>
      <c r="B1" t="s">
        <v>0</v>
      </c>
      <c r="C1" t="s">
        <v>1</v>
      </c>
      <c r="D1" t="s">
        <v>2</v>
      </c>
      <c r="E1" t="s">
        <v>3</v>
      </c>
      <c r="F1" t="s">
        <v>21</v>
      </c>
      <c r="H1" s="1"/>
      <c r="I1" s="1"/>
    </row>
    <row r="2" spans="1:9" x14ac:dyDescent="0.25">
      <c r="A2" t="e">
        <f>NA()</f>
        <v>#N/A</v>
      </c>
      <c r="B2" t="e">
        <f>_xlfn.T.DIST(Таблица1[[#This Row],[Масса]],Гипотеза!$B$8,0)</f>
        <v>#N/A</v>
      </c>
      <c r="D2" t="e">
        <f>IF(Гипотеза!$B$9&lt;&gt;"",IF(ABS(Таблица1[[#This Row],[Масса]])&lt;Гипотеза!$B$9,NA(),Таблица1[[#This Row],[Плотность]]),NA())</f>
        <v>#N/A</v>
      </c>
      <c r="E2" s="1" t="e">
        <f>IF(Таблица1[[#This Row],[Масса]]=ROUND(Гипотеза!$B$6,1),0,NA())</f>
        <v>#N/A</v>
      </c>
      <c r="F2" s="1" t="e">
        <f>IF(Гипотеза!$B$10&gt;0,IF(ABS(Таблица1[[#This Row],[Масса]])&lt;Гипотеза!$B$6,NA(),Таблица1[[#This Row],[Плотность]]),NA())</f>
        <v>#N/A</v>
      </c>
    </row>
    <row r="3" spans="1:9" x14ac:dyDescent="0.25">
      <c r="A3">
        <v>-3.9</v>
      </c>
      <c r="B3">
        <f>_xlfn.T.DIST(Таблица1[[#This Row],[Масса]],Гипотеза!$B$8,0)</f>
        <v>3.2043495238677508E-3</v>
      </c>
      <c r="C3">
        <f>Таблица1[[#This Row],[Масса]]</f>
        <v>-3.9</v>
      </c>
      <c r="D3">
        <f>IF(Гипотеза!$B$9&lt;&gt;"",IF(ABS(Таблица1[[#This Row],[Масса]])&lt;Гипотеза!$B$9,NA(),Таблица1[[#This Row],[Плотность]]),NA())</f>
        <v>3.2043495238677508E-3</v>
      </c>
      <c r="E3" s="1" t="e">
        <f>IF(Таблица1[[#This Row],[Масса]]=ROUND(Гипотеза!$B$6,1),0,NA())</f>
        <v>#N/A</v>
      </c>
      <c r="F3" s="1">
        <f>IF(Гипотеза!$B$10&gt;0,IF(ABS(Таблица1[[#This Row],[Масса]])&lt;Гипотеза!$B$6,NA(),Таблица1[[#This Row],[Плотность]]),NA())</f>
        <v>3.2043495238677508E-3</v>
      </c>
      <c r="G3" s="1"/>
      <c r="H3" s="1"/>
      <c r="I3" s="1"/>
    </row>
    <row r="4" spans="1:9" x14ac:dyDescent="0.25">
      <c r="A4">
        <f>ROUND(A3+0.1,1)</f>
        <v>-3.8</v>
      </c>
      <c r="B4">
        <f>_xlfn.T.DIST(Таблица1[[#This Row],[Масса]],Гипотеза!$B$8,0)</f>
        <v>3.7297109652566127E-3</v>
      </c>
      <c r="C4">
        <f>Таблица1[[#This Row],[Масса]]</f>
        <v>-3.8</v>
      </c>
      <c r="D4">
        <f>IF(Гипотеза!$B$9&lt;&gt;"",IF(ABS(Таблица1[[#This Row],[Масса]])&lt;Гипотеза!$B$9,NA(),Таблица1[[#This Row],[Плотность]]),NA())</f>
        <v>3.7297109652566127E-3</v>
      </c>
      <c r="E4" s="1" t="e">
        <f>IF(Таблица1[[#This Row],[Масса]]=ROUND(Гипотеза!$B$6,1),0,NA())</f>
        <v>#N/A</v>
      </c>
      <c r="F4" s="1">
        <f>IF(Гипотеза!$B$10&gt;0,IF(ABS(Таблица1[[#This Row],[Масса]])&lt;Гипотеза!$B$6,NA(),Таблица1[[#This Row],[Плотность]]),NA())</f>
        <v>3.7297109652566127E-3</v>
      </c>
      <c r="I4" s="1"/>
    </row>
    <row r="5" spans="1:9" x14ac:dyDescent="0.25">
      <c r="A5">
        <f t="shared" ref="A5:A68" si="0">ROUND(A4+0.1,1)</f>
        <v>-3.7</v>
      </c>
      <c r="B5">
        <f>_xlfn.T.DIST(Таблица1[[#This Row],[Масса]],Гипотеза!$B$8,0)</f>
        <v>4.3462032271118327E-3</v>
      </c>
      <c r="C5">
        <f>Таблица1[[#This Row],[Масса]]</f>
        <v>-3.7</v>
      </c>
      <c r="D5">
        <f>IF(Гипотеза!$B$9&lt;&gt;"",IF(ABS(Таблица1[[#This Row],[Масса]])&lt;Гипотеза!$B$9,NA(),Таблица1[[#This Row],[Плотность]]),NA())</f>
        <v>4.3462032271118327E-3</v>
      </c>
      <c r="E5" s="1" t="e">
        <f>IF(Таблица1[[#This Row],[Масса]]=ROUND(Гипотеза!$B$6,1),0,NA())</f>
        <v>#N/A</v>
      </c>
      <c r="F5" s="1">
        <f>IF(Гипотеза!$B$10&gt;0,IF(ABS(Таблица1[[#This Row],[Масса]])&lt;Гипотеза!$B$6,NA(),Таблица1[[#This Row],[Плотность]]),NA())</f>
        <v>4.3462032271118327E-3</v>
      </c>
      <c r="I5" s="1"/>
    </row>
    <row r="6" spans="1:9" x14ac:dyDescent="0.25">
      <c r="A6">
        <f t="shared" si="0"/>
        <v>-3.6</v>
      </c>
      <c r="B6">
        <f>_xlfn.T.DIST(Таблица1[[#This Row],[Масса]],Гипотеза!$B$8,0)</f>
        <v>5.0701085967619951E-3</v>
      </c>
      <c r="C6">
        <f>Таблица1[[#This Row],[Масса]]</f>
        <v>-3.6</v>
      </c>
      <c r="D6">
        <f>IF(Гипотеза!$B$9&lt;&gt;"",IF(ABS(Таблица1[[#This Row],[Масса]])&lt;Гипотеза!$B$9,NA(),Таблица1[[#This Row],[Плотность]]),NA())</f>
        <v>5.0701085967619951E-3</v>
      </c>
      <c r="E6" s="1" t="e">
        <f>IF(Таблица1[[#This Row],[Масса]]=ROUND(Гипотеза!$B$6,1),0,NA())</f>
        <v>#N/A</v>
      </c>
      <c r="F6" s="1">
        <f>IF(Гипотеза!$B$10&gt;0,IF(ABS(Таблица1[[#This Row],[Масса]])&lt;Гипотеза!$B$6,NA(),Таблица1[[#This Row],[Плотность]]),NA())</f>
        <v>5.0701085967619951E-3</v>
      </c>
      <c r="I6" s="1"/>
    </row>
    <row r="7" spans="1:9" x14ac:dyDescent="0.25">
      <c r="A7">
        <f t="shared" si="0"/>
        <v>-3.5</v>
      </c>
      <c r="B7">
        <f>_xlfn.T.DIST(Таблица1[[#This Row],[Масса]],Гипотеза!$B$8,0)</f>
        <v>5.9205954902400645E-3</v>
      </c>
      <c r="C7">
        <f>Таблица1[[#This Row],[Масса]]</f>
        <v>-3.5</v>
      </c>
      <c r="D7">
        <f>IF(Гипотеза!$B$9&lt;&gt;"",IF(ABS(Таблица1[[#This Row],[Масса]])&lt;Гипотеза!$B$9,NA(),Таблица1[[#This Row],[Плотность]]),NA())</f>
        <v>5.9205954902400645E-3</v>
      </c>
      <c r="E7" s="1" t="e">
        <f>IF(Таблица1[[#This Row],[Масса]]=ROUND(Гипотеза!$B$6,1),0,NA())</f>
        <v>#N/A</v>
      </c>
      <c r="F7" s="1">
        <f>IF(Гипотеза!$B$10&gt;0,IF(ABS(Таблица1[[#This Row],[Масса]])&lt;Гипотеза!$B$6,NA(),Таблица1[[#This Row],[Плотность]]),NA())</f>
        <v>5.9205954902400645E-3</v>
      </c>
      <c r="I7" s="1"/>
    </row>
    <row r="8" spans="1:9" x14ac:dyDescent="0.25">
      <c r="A8">
        <f t="shared" si="0"/>
        <v>-3.4</v>
      </c>
      <c r="B8">
        <f>_xlfn.T.DIST(Таблица1[[#This Row],[Масса]],Гипотеза!$B$8,0)</f>
        <v>6.9201926833809893E-3</v>
      </c>
      <c r="C8">
        <f>Таблица1[[#This Row],[Масса]]</f>
        <v>-3.4</v>
      </c>
      <c r="D8">
        <f>IF(Гипотеза!$B$9&lt;&gt;"",IF(ABS(Таблица1[[#This Row],[Масса]])&lt;Гипотеза!$B$9,NA(),Таблица1[[#This Row],[Плотность]]),NA())</f>
        <v>6.9201926833809893E-3</v>
      </c>
      <c r="E8" s="1" t="e">
        <f>IF(Таблица1[[#This Row],[Масса]]=ROUND(Гипотеза!$B$6,1),0,NA())</f>
        <v>#N/A</v>
      </c>
      <c r="F8" s="1">
        <f>IF(Гипотеза!$B$10&gt;0,IF(ABS(Таблица1[[#This Row],[Масса]])&lt;Гипотеза!$B$6,NA(),Таблица1[[#This Row],[Плотность]]),NA())</f>
        <v>6.9201926833809893E-3</v>
      </c>
      <c r="I8" s="1"/>
    </row>
    <row r="9" spans="1:9" x14ac:dyDescent="0.25">
      <c r="A9">
        <f t="shared" si="0"/>
        <v>-3.3</v>
      </c>
      <c r="B9">
        <f>_xlfn.T.DIST(Таблица1[[#This Row],[Масса]],Гипотеза!$B$8,0)</f>
        <v>8.0953234053624153E-3</v>
      </c>
      <c r="C9">
        <f>Таблица1[[#This Row],[Масса]]</f>
        <v>-3.3</v>
      </c>
      <c r="D9">
        <f>IF(Гипотеза!$B$9&lt;&gt;"",IF(ABS(Таблица1[[#This Row],[Масса]])&lt;Гипотеза!$B$9,NA(),Таблица1[[#This Row],[Плотность]]),NA())</f>
        <v>8.0953234053624153E-3</v>
      </c>
      <c r="E9" s="1" t="e">
        <f>IF(Таблица1[[#This Row],[Масса]]=ROUND(Гипотеза!$B$6,1),0,NA())</f>
        <v>#N/A</v>
      </c>
      <c r="F9" s="1">
        <f>IF(Гипотеза!$B$10&gt;0,IF(ABS(Таблица1[[#This Row],[Масса]])&lt;Гипотеза!$B$6,NA(),Таблица1[[#This Row],[Плотность]]),NA())</f>
        <v>8.0953234053624153E-3</v>
      </c>
      <c r="I9" s="1"/>
    </row>
    <row r="10" spans="1:9" x14ac:dyDescent="0.25">
      <c r="A10">
        <f t="shared" si="0"/>
        <v>-3.2</v>
      </c>
      <c r="B10">
        <f>_xlfn.T.DIST(Таблица1[[#This Row],[Масса]],Гипотеза!$B$8,0)</f>
        <v>9.4768991936423682E-3</v>
      </c>
      <c r="C10">
        <f>Таблица1[[#This Row],[Масса]]</f>
        <v>-3.2</v>
      </c>
      <c r="D10">
        <f>IF(Гипотеза!$B$9&lt;&gt;"",IF(ABS(Таблица1[[#This Row],[Масса]])&lt;Гипотеза!$B$9,NA(),Таблица1[[#This Row],[Плотность]]),NA())</f>
        <v>9.4768991936423682E-3</v>
      </c>
      <c r="E10" s="1" t="e">
        <f>IF(Таблица1[[#This Row],[Масса]]=ROUND(Гипотеза!$B$6,1),0,NA())</f>
        <v>#N/A</v>
      </c>
      <c r="F10" s="1">
        <f>IF(Гипотеза!$B$10&gt;0,IF(ABS(Таблица1[[#This Row],[Масса]])&lt;Гипотеза!$B$6,NA(),Таблица1[[#This Row],[Плотность]]),NA())</f>
        <v>9.4768991936423682E-3</v>
      </c>
      <c r="I10" s="1"/>
    </row>
    <row r="11" spans="1:9" x14ac:dyDescent="0.25">
      <c r="A11">
        <f t="shared" si="0"/>
        <v>-3.1</v>
      </c>
      <c r="B11">
        <f>_xlfn.T.DIST(Таблица1[[#This Row],[Масса]],Гипотеза!$B$8,0)</f>
        <v>1.1100969569471436E-2</v>
      </c>
      <c r="C11">
        <f>Таблица1[[#This Row],[Масса]]</f>
        <v>-3.1</v>
      </c>
      <c r="D11">
        <f>IF(Гипотеза!$B$9&lt;&gt;"",IF(ABS(Таблица1[[#This Row],[Масса]])&lt;Гипотеза!$B$9,NA(),Таблица1[[#This Row],[Плотность]]),NA())</f>
        <v>1.1100969569471436E-2</v>
      </c>
      <c r="E11" s="1" t="e">
        <f>IF(Таблица1[[#This Row],[Масса]]=ROUND(Гипотеза!$B$6,1),0,NA())</f>
        <v>#N/A</v>
      </c>
      <c r="F11" s="1">
        <f>IF(Гипотеза!$B$10&gt;0,IF(ABS(Таблица1[[#This Row],[Масса]])&lt;Гипотеза!$B$6,NA(),Таблица1[[#This Row],[Плотность]]),NA())</f>
        <v>1.1100969569471436E-2</v>
      </c>
      <c r="I11" s="1"/>
    </row>
    <row r="12" spans="1:9" x14ac:dyDescent="0.25">
      <c r="A12">
        <f t="shared" si="0"/>
        <v>-3</v>
      </c>
      <c r="B12">
        <f>_xlfn.T.DIST(Таблица1[[#This Row],[Масса]],Гипотеза!$B$8,0)</f>
        <v>1.3009417992633849E-2</v>
      </c>
      <c r="C12">
        <f>Таблица1[[#This Row],[Масса]]</f>
        <v>-3</v>
      </c>
      <c r="D12">
        <f>IF(Гипотеза!$B$9&lt;&gt;"",IF(ABS(Таблица1[[#This Row],[Масса]])&lt;Гипотеза!$B$9,NA(),Таблица1[[#This Row],[Плотность]]),NA())</f>
        <v>1.3009417992633849E-2</v>
      </c>
      <c r="E12" s="1" t="e">
        <f>IF(Таблица1[[#This Row],[Масса]]=ROUND(Гипотеза!$B$6,1),0,NA())</f>
        <v>#N/A</v>
      </c>
      <c r="F12" s="1">
        <f>IF(Гипотеза!$B$10&gt;0,IF(ABS(Таблица1[[#This Row],[Масса]])&lt;Гипотеза!$B$6,NA(),Таблица1[[#This Row],[Плотность]]),NA())</f>
        <v>1.3009417992633849E-2</v>
      </c>
      <c r="I12" s="1"/>
    </row>
    <row r="13" spans="1:9" x14ac:dyDescent="0.25">
      <c r="A13">
        <f t="shared" si="0"/>
        <v>-2.9</v>
      </c>
      <c r="B13">
        <f>_xlfn.T.DIST(Таблица1[[#This Row],[Масса]],Гипотеза!$B$8,0)</f>
        <v>1.5250686698236272E-2</v>
      </c>
      <c r="C13">
        <f>Таблица1[[#This Row],[Масса]]</f>
        <v>-2.9</v>
      </c>
      <c r="D13">
        <f>IF(Гипотеза!$B$9&lt;&gt;"",IF(ABS(Таблица1[[#This Row],[Масса]])&lt;Гипотеза!$B$9,NA(),Таблица1[[#This Row],[Плотность]]),NA())</f>
        <v>1.5250686698236272E-2</v>
      </c>
      <c r="E13" s="1" t="e">
        <f>IF(Таблица1[[#This Row],[Масса]]=ROUND(Гипотеза!$B$6,1),0,NA())</f>
        <v>#N/A</v>
      </c>
      <c r="F13" s="1">
        <f>IF(Гипотеза!$B$10&gt;0,IF(ABS(Таблица1[[#This Row],[Масса]])&lt;Гипотеза!$B$6,NA(),Таблица1[[#This Row],[Плотность]]),NA())</f>
        <v>1.5250686698236272E-2</v>
      </c>
      <c r="I13" s="1"/>
    </row>
    <row r="14" spans="1:9" x14ac:dyDescent="0.25">
      <c r="A14">
        <f t="shared" si="0"/>
        <v>-2.8</v>
      </c>
      <c r="B14">
        <f>_xlfn.T.DIST(Таблица1[[#This Row],[Масса]],Гипотеза!$B$8,0)</f>
        <v>1.7880502361883963E-2</v>
      </c>
      <c r="C14">
        <f>Таблица1[[#This Row],[Масса]]</f>
        <v>-2.8</v>
      </c>
      <c r="D14">
        <f>IF(Гипотеза!$B$9&lt;&gt;"",IF(ABS(Таблица1[[#This Row],[Масса]])&lt;Гипотеза!$B$9,NA(),Таблица1[[#This Row],[Плотность]]),NA())</f>
        <v>1.7880502361883963E-2</v>
      </c>
      <c r="E14" s="1" t="e">
        <f>IF(Таблица1[[#This Row],[Масса]]=ROUND(Гипотеза!$B$6,1),0,NA())</f>
        <v>#N/A</v>
      </c>
      <c r="F14" s="1">
        <f>IF(Гипотеза!$B$10&gt;0,IF(ABS(Таблица1[[#This Row],[Масса]])&lt;Гипотеза!$B$6,NA(),Таблица1[[#This Row],[Плотность]]),NA())</f>
        <v>1.7880502361883963E-2</v>
      </c>
      <c r="I14" s="1"/>
    </row>
    <row r="15" spans="1:9" x14ac:dyDescent="0.25">
      <c r="A15">
        <f t="shared" si="0"/>
        <v>-2.7</v>
      </c>
      <c r="B15">
        <f>_xlfn.T.DIST(Таблица1[[#This Row],[Масса]],Гипотеза!$B$8,0)</f>
        <v>2.0962560529462756E-2</v>
      </c>
      <c r="C15">
        <f>Таблица1[[#This Row],[Масса]]</f>
        <v>-2.7</v>
      </c>
      <c r="D15">
        <f>IF(Гипотеза!$B$9&lt;&gt;"",IF(ABS(Таблица1[[#This Row],[Масса]])&lt;Гипотеза!$B$9,NA(),Таблица1[[#This Row],[Плотность]]),NA())</f>
        <v>2.0962560529462756E-2</v>
      </c>
      <c r="E15" s="1" t="e">
        <f>IF(Таблица1[[#This Row],[Масса]]=ROUND(Гипотеза!$B$6,1),0,NA())</f>
        <v>#N/A</v>
      </c>
      <c r="F15" s="1">
        <f>IF(Гипотеза!$B$10&gt;0,IF(ABS(Таблица1[[#This Row],[Масса]])&lt;Гипотеза!$B$6,NA(),Таблица1[[#This Row],[Плотность]]),NA())</f>
        <v>2.0962560529462756E-2</v>
      </c>
      <c r="I15" s="1"/>
    </row>
    <row r="16" spans="1:9" x14ac:dyDescent="0.25">
      <c r="A16">
        <f t="shared" si="0"/>
        <v>-2.6</v>
      </c>
      <c r="B16">
        <f>_xlfn.T.DIST(Таблица1[[#This Row],[Масса]],Гипотеза!$B$8,0)</f>
        <v>2.4569108901144228E-2</v>
      </c>
      <c r="C16">
        <f>Таблица1[[#This Row],[Масса]]</f>
        <v>-2.6</v>
      </c>
      <c r="D16">
        <f>IF(Гипотеза!$B$9&lt;&gt;"",IF(ABS(Таблица1[[#This Row],[Масса]])&lt;Гипотеза!$B$9,NA(),Таблица1[[#This Row],[Плотность]]),NA())</f>
        <v>2.4569108901144228E-2</v>
      </c>
      <c r="E16" s="1" t="e">
        <f>IF(Таблица1[[#This Row],[Масса]]=ROUND(Гипотеза!$B$6,1),0,NA())</f>
        <v>#N/A</v>
      </c>
      <c r="F16" s="1">
        <f>IF(Гипотеза!$B$10&gt;0,IF(ABS(Таблица1[[#This Row],[Масса]])&lt;Гипотеза!$B$6,NA(),Таблица1[[#This Row],[Плотность]]),NA())</f>
        <v>2.4569108901144228E-2</v>
      </c>
      <c r="I16" s="1"/>
    </row>
    <row r="17" spans="1:9" x14ac:dyDescent="0.25">
      <c r="A17">
        <f t="shared" si="0"/>
        <v>-2.5</v>
      </c>
      <c r="B17">
        <f>_xlfn.T.DIST(Таблица1[[#This Row],[Масса]],Гипотеза!$B$8,0)</f>
        <v>2.8781347589314506E-2</v>
      </c>
      <c r="C17">
        <f>Таблица1[[#This Row],[Масса]]</f>
        <v>-2.5</v>
      </c>
      <c r="D17">
        <f>IF(Гипотеза!$B$9&lt;&gt;"",IF(ABS(Таблица1[[#This Row],[Масса]])&lt;Гипотеза!$B$9,NA(),Таблица1[[#This Row],[Плотность]]),NA())</f>
        <v>2.8781347589314506E-2</v>
      </c>
      <c r="E17" s="1" t="e">
        <f>IF(Таблица1[[#This Row],[Масса]]=ROUND(Гипотеза!$B$6,1),0,NA())</f>
        <v>#N/A</v>
      </c>
      <c r="F17" s="1">
        <f>IF(Гипотеза!$B$10&gt;0,IF(ABS(Таблица1[[#This Row],[Масса]])&lt;Гипотеза!$B$6,NA(),Таблица1[[#This Row],[Плотность]]),NA())</f>
        <v>2.8781347589314506E-2</v>
      </c>
      <c r="I17" s="1"/>
    </row>
    <row r="18" spans="1:9" x14ac:dyDescent="0.25">
      <c r="A18">
        <f t="shared" si="0"/>
        <v>-2.4</v>
      </c>
      <c r="B18">
        <f>_xlfn.T.DIST(Таблица1[[#This Row],[Масса]],Гипотеза!$B$8,0)</f>
        <v>3.368953847372131E-2</v>
      </c>
      <c r="C18">
        <f>Таблица1[[#This Row],[Масса]]</f>
        <v>-2.4</v>
      </c>
      <c r="D18">
        <f>IF(Гипотеза!$B$9&lt;&gt;"",IF(ABS(Таблица1[[#This Row],[Масса]])&lt;Гипотеза!$B$9,NA(),Таблица1[[#This Row],[Плотность]]),NA())</f>
        <v>3.368953847372131E-2</v>
      </c>
      <c r="E18" s="1" t="e">
        <f>IF(Таблица1[[#This Row],[Масса]]=ROUND(Гипотеза!$B$6,1),0,NA())</f>
        <v>#N/A</v>
      </c>
      <c r="F18" s="1">
        <f>IF(Гипотеза!$B$10&gt;0,IF(ABS(Таблица1[[#This Row],[Масса]])&lt;Гипотеза!$B$6,NA(),Таблица1[[#This Row],[Плотность]]),NA())</f>
        <v>3.368953847372131E-2</v>
      </c>
      <c r="I18" s="1"/>
    </row>
    <row r="19" spans="1:9" x14ac:dyDescent="0.25">
      <c r="A19">
        <f t="shared" si="0"/>
        <v>-2.2999999999999998</v>
      </c>
      <c r="B19">
        <f>_xlfn.T.DIST(Таблица1[[#This Row],[Масса]],Гипотеза!$B$8,0)</f>
        <v>3.9392686495326526E-2</v>
      </c>
      <c r="C19">
        <f>Таблица1[[#This Row],[Масса]]</f>
        <v>-2.2999999999999998</v>
      </c>
      <c r="D19" t="e">
        <f>IF(Гипотеза!$B$9&lt;&gt;"",IF(ABS(Таблица1[[#This Row],[Масса]])&lt;Гипотеза!$B$9,NA(),Таблица1[[#This Row],[Плотность]]),NA())</f>
        <v>#N/A</v>
      </c>
      <c r="E19" s="1" t="e">
        <f>IF(Таблица1[[#This Row],[Масса]]=ROUND(Гипотеза!$B$6,1),0,NA())</f>
        <v>#N/A</v>
      </c>
      <c r="F19" s="1">
        <f>IF(Гипотеза!$B$10&gt;0,IF(ABS(Таблица1[[#This Row],[Масса]])&lt;Гипотеза!$B$6,NA(),Таблица1[[#This Row],[Плотность]]),NA())</f>
        <v>3.9392686495326526E-2</v>
      </c>
      <c r="I19" s="1"/>
    </row>
    <row r="20" spans="1:9" x14ac:dyDescent="0.25">
      <c r="A20">
        <f t="shared" si="0"/>
        <v>-2.2000000000000002</v>
      </c>
      <c r="B20">
        <f>_xlfn.T.DIST(Таблица1[[#This Row],[Масса]],Гипотеза!$B$8,0)</f>
        <v>4.5997624884618803E-2</v>
      </c>
      <c r="C20">
        <f>Таблица1[[#This Row],[Масса]]</f>
        <v>-2.2000000000000002</v>
      </c>
      <c r="D20" t="e">
        <f>IF(Гипотеза!$B$9&lt;&gt;"",IF(ABS(Таблица1[[#This Row],[Масса]])&lt;Гипотеза!$B$9,NA(),Таблица1[[#This Row],[Плотность]]),NA())</f>
        <v>#N/A</v>
      </c>
      <c r="E20" s="1" t="e">
        <f>IF(Таблица1[[#This Row],[Масса]]=ROUND(Гипотеза!$B$6,1),0,NA())</f>
        <v>#N/A</v>
      </c>
      <c r="F20" s="1">
        <f>IF(Гипотеза!$B$10&gt;0,IF(ABS(Таблица1[[#This Row],[Масса]])&lt;Гипотеза!$B$6,NA(),Таблица1[[#This Row],[Плотность]]),NA())</f>
        <v>4.5997624884618803E-2</v>
      </c>
      <c r="I20" s="1"/>
    </row>
    <row r="21" spans="1:9" x14ac:dyDescent="0.25">
      <c r="A21">
        <f t="shared" si="0"/>
        <v>-2.1</v>
      </c>
      <c r="B21">
        <f>_xlfn.T.DIST(Таблица1[[#This Row],[Масса]],Гипотеза!$B$8,0)</f>
        <v>5.3617307008974532E-2</v>
      </c>
      <c r="C21">
        <f>Таблица1[[#This Row],[Масса]]</f>
        <v>-2.1</v>
      </c>
      <c r="D21" t="e">
        <f>IF(Гипотеза!$B$9&lt;&gt;"",IF(ABS(Таблица1[[#This Row],[Масса]])&lt;Гипотеза!$B$9,NA(),Таблица1[[#This Row],[Плотность]]),NA())</f>
        <v>#N/A</v>
      </c>
      <c r="E21" s="1" t="e">
        <f>IF(Таблица1[[#This Row],[Масса]]=ROUND(Гипотеза!$B$6,1),0,NA())</f>
        <v>#N/A</v>
      </c>
      <c r="F21" s="1">
        <f>IF(Гипотеза!$B$10&gt;0,IF(ABS(Таблица1[[#This Row],[Масса]])&lt;Гипотеза!$B$6,NA(),Таблица1[[#This Row],[Плотность]]),NA())</f>
        <v>5.3617307008974532E-2</v>
      </c>
      <c r="I21" s="1"/>
    </row>
    <row r="22" spans="1:9" x14ac:dyDescent="0.25">
      <c r="A22">
        <f t="shared" si="0"/>
        <v>-2</v>
      </c>
      <c r="B22">
        <f>_xlfn.T.DIST(Таблица1[[#This Row],[Масса]],Гипотеза!$B$8,0)</f>
        <v>6.2368084634681804E-2</v>
      </c>
      <c r="C22">
        <f>Таблица1[[#This Row],[Масса]]</f>
        <v>-2</v>
      </c>
      <c r="D22" t="e">
        <f>IF(Гипотеза!$B$9&lt;&gt;"",IF(ABS(Таблица1[[#This Row],[Масса]])&lt;Гипотеза!$B$9,NA(),Таблица1[[#This Row],[Плотность]]),NA())</f>
        <v>#N/A</v>
      </c>
      <c r="E22" s="1" t="e">
        <f>IF(Таблица1[[#This Row],[Масса]]=ROUND(Гипотеза!$B$6,1),0,NA())</f>
        <v>#N/A</v>
      </c>
      <c r="F22" s="1">
        <f>IF(Гипотеза!$B$10&gt;0,IF(ABS(Таблица1[[#This Row],[Масса]])&lt;Гипотеза!$B$6,NA(),Таблица1[[#This Row],[Плотность]]),NA())</f>
        <v>6.2368084634681804E-2</v>
      </c>
      <c r="G22" s="1"/>
      <c r="H22" s="1"/>
      <c r="I22" s="1"/>
    </row>
    <row r="23" spans="1:9" x14ac:dyDescent="0.25">
      <c r="A23">
        <f t="shared" si="0"/>
        <v>-1.9</v>
      </c>
      <c r="B23">
        <f>_xlfn.T.DIST(Таблица1[[#This Row],[Масса]],Гипотеза!$B$8,0)</f>
        <v>7.2365742946865472E-2</v>
      </c>
      <c r="C23">
        <f>Таблица1[[#This Row],[Масса]]</f>
        <v>-1.9</v>
      </c>
      <c r="D23" t="e">
        <f>IF(Гипотеза!$B$9&lt;&gt;"",IF(ABS(Таблица1[[#This Row],[Масса]])&lt;Гипотеза!$B$9,NA(),Таблица1[[#This Row],[Плотность]]),NA())</f>
        <v>#N/A</v>
      </c>
      <c r="E23" s="1" t="e">
        <f>IF(Таблица1[[#This Row],[Масса]]=ROUND(Гипотеза!$B$6,1),0,NA())</f>
        <v>#N/A</v>
      </c>
      <c r="F23" s="1">
        <f>IF(Гипотеза!$B$10&gt;0,IF(ABS(Таблица1[[#This Row],[Масса]])&lt;Гипотеза!$B$6,NA(),Таблица1[[#This Row],[Плотность]]),NA())</f>
        <v>7.2365742946865472E-2</v>
      </c>
      <c r="G23" s="1"/>
      <c r="H23" s="1"/>
      <c r="I23" s="1"/>
    </row>
    <row r="24" spans="1:9" x14ac:dyDescent="0.25">
      <c r="A24">
        <f t="shared" si="0"/>
        <v>-1.8</v>
      </c>
      <c r="B24">
        <f>_xlfn.T.DIST(Таблица1[[#This Row],[Масса]],Гипотеза!$B$8,0)</f>
        <v>8.372007591050025E-2</v>
      </c>
      <c r="C24">
        <f>Таблица1[[#This Row],[Масса]]</f>
        <v>-1.8</v>
      </c>
      <c r="D24" t="e">
        <f>IF(Гипотеза!$B$9&lt;&gt;"",IF(ABS(Таблица1[[#This Row],[Масса]])&lt;Гипотеза!$B$9,NA(),Таблица1[[#This Row],[Плотность]]),NA())</f>
        <v>#N/A</v>
      </c>
      <c r="E24" s="1" t="e">
        <f>IF(Таблица1[[#This Row],[Масса]]=ROUND(Гипотеза!$B$6,1),0,NA())</f>
        <v>#N/A</v>
      </c>
      <c r="F24" s="1">
        <f>IF(Гипотеза!$B$10&gt;0,IF(ABS(Таблица1[[#This Row],[Масса]])&lt;Гипотеза!$B$6,NA(),Таблица1[[#This Row],[Плотность]]),NA())</f>
        <v>8.372007591050025E-2</v>
      </c>
      <c r="G24" s="1"/>
      <c r="H24" s="1"/>
      <c r="I24" s="1"/>
    </row>
    <row r="25" spans="1:9" x14ac:dyDescent="0.25">
      <c r="A25">
        <f t="shared" si="0"/>
        <v>-1.7</v>
      </c>
      <c r="B25">
        <f>_xlfn.T.DIST(Таблица1[[#This Row],[Масса]],Гипотеза!$B$8,0)</f>
        <v>9.6527832663147531E-2</v>
      </c>
      <c r="C25">
        <f>Таблица1[[#This Row],[Масса]]</f>
        <v>-1.7</v>
      </c>
      <c r="D25" t="e">
        <f>IF(Гипотеза!$B$9&lt;&gt;"",IF(ABS(Таблица1[[#This Row],[Масса]])&lt;Гипотеза!$B$9,NA(),Таблица1[[#This Row],[Плотность]]),NA())</f>
        <v>#N/A</v>
      </c>
      <c r="E25" s="1" t="e">
        <f>IF(Таблица1[[#This Row],[Масса]]=ROUND(Гипотеза!$B$6,1),0,NA())</f>
        <v>#N/A</v>
      </c>
      <c r="F25" s="1" t="e">
        <f>IF(Гипотеза!$B$10&gt;0,IF(ABS(Таблица1[[#This Row],[Масса]])&lt;Гипотеза!$B$6,NA(),Таблица1[[#This Row],[Плотность]]),NA())</f>
        <v>#N/A</v>
      </c>
      <c r="G25" s="1"/>
      <c r="H25" s="1"/>
      <c r="I25" s="1"/>
    </row>
    <row r="26" spans="1:9" x14ac:dyDescent="0.25">
      <c r="A26">
        <f t="shared" si="0"/>
        <v>-1.6</v>
      </c>
      <c r="B26">
        <f>_xlfn.T.DIST(Таблица1[[#This Row],[Масса]],Гипотеза!$B$8,0)</f>
        <v>0.11086395867596423</v>
      </c>
      <c r="C26">
        <f>Таблица1[[#This Row],[Масса]]</f>
        <v>-1.6</v>
      </c>
      <c r="D26" t="e">
        <f>IF(Гипотеза!$B$9&lt;&gt;"",IF(ABS(Таблица1[[#This Row],[Масса]])&lt;Гипотеза!$B$9,NA(),Таблица1[[#This Row],[Плотность]]),NA())</f>
        <v>#N/A</v>
      </c>
      <c r="E26" s="1" t="e">
        <f>IF(Таблица1[[#This Row],[Масса]]=ROUND(Гипотеза!$B$6,1),0,NA())</f>
        <v>#N/A</v>
      </c>
      <c r="F26" s="1" t="e">
        <f>IF(Гипотеза!$B$10&gt;0,IF(ABS(Таблица1[[#This Row],[Масса]])&lt;Гипотеза!$B$6,NA(),Таблица1[[#This Row],[Плотность]]),NA())</f>
        <v>#N/A</v>
      </c>
      <c r="G26" s="1"/>
      <c r="H26" s="1"/>
      <c r="I26" s="1"/>
    </row>
    <row r="27" spans="1:9" x14ac:dyDescent="0.25">
      <c r="A27">
        <f t="shared" si="0"/>
        <v>-1.5</v>
      </c>
      <c r="B27">
        <f>_xlfn.T.DIST(Таблица1[[#This Row],[Масса]],Гипотеза!$B$8,0)</f>
        <v>0.12677120537427231</v>
      </c>
      <c r="C27">
        <f>Таблица1[[#This Row],[Масса]]</f>
        <v>-1.5</v>
      </c>
      <c r="D27" t="e">
        <f>IF(Гипотеза!$B$9&lt;&gt;"",IF(ABS(Таблица1[[#This Row],[Масса]])&lt;Гипотеза!$B$9,NA(),Таблица1[[#This Row],[Плотность]]),NA())</f>
        <v>#N/A</v>
      </c>
      <c r="E27" s="1" t="e">
        <f>IF(Таблица1[[#This Row],[Масса]]=ROUND(Гипотеза!$B$6,1),0,NA())</f>
        <v>#N/A</v>
      </c>
      <c r="F27" s="1" t="e">
        <f>IF(Гипотеза!$B$10&gt;0,IF(ABS(Таблица1[[#This Row],[Масса]])&lt;Гипотеза!$B$6,NA(),Таблица1[[#This Row],[Плотность]]),NA())</f>
        <v>#N/A</v>
      </c>
      <c r="G27" s="1"/>
      <c r="H27" s="1"/>
      <c r="I27" s="1"/>
    </row>
    <row r="28" spans="1:9" x14ac:dyDescent="0.25">
      <c r="A28">
        <f t="shared" si="0"/>
        <v>-1.4</v>
      </c>
      <c r="B28">
        <f>_xlfn.T.DIST(Таблица1[[#This Row],[Масса]],Гипотеза!$B$8,0)</f>
        <v>0.14424839549001797</v>
      </c>
      <c r="C28">
        <f>Таблица1[[#This Row],[Масса]]</f>
        <v>-1.4</v>
      </c>
      <c r="D28" t="e">
        <f>IF(Гипотеза!$B$9&lt;&gt;"",IF(ABS(Таблица1[[#This Row],[Масса]])&lt;Гипотеза!$B$9,NA(),Таблица1[[#This Row],[Плотность]]),NA())</f>
        <v>#N/A</v>
      </c>
      <c r="E28" s="1" t="e">
        <f>IF(Таблица1[[#This Row],[Масса]]=ROUND(Гипотеза!$B$6,1),0,NA())</f>
        <v>#N/A</v>
      </c>
      <c r="F28" s="1" t="e">
        <f>IF(Гипотеза!$B$10&gt;0,IF(ABS(Таблица1[[#This Row],[Масса]])&lt;Гипотеза!$B$6,NA(),Таблица1[[#This Row],[Плотность]]),NA())</f>
        <v>#N/A</v>
      </c>
      <c r="G28" s="1"/>
      <c r="H28" s="1"/>
      <c r="I28" s="1"/>
    </row>
    <row r="29" spans="1:9" x14ac:dyDescent="0.25">
      <c r="A29">
        <f t="shared" si="0"/>
        <v>-1.3</v>
      </c>
      <c r="B29">
        <f>_xlfn.T.DIST(Таблица1[[#This Row],[Масса]],Гипотеза!$B$8,0)</f>
        <v>0.16323790683448877</v>
      </c>
      <c r="C29">
        <f>Таблица1[[#This Row],[Масса]]</f>
        <v>-1.3</v>
      </c>
      <c r="D29" t="e">
        <f>IF(Гипотеза!$B$9&lt;&gt;"",IF(ABS(Таблица1[[#This Row],[Масса]])&lt;Гипотеза!$B$9,NA(),Таблица1[[#This Row],[Плотность]]),NA())</f>
        <v>#N/A</v>
      </c>
      <c r="E29" s="1" t="e">
        <f>IF(Таблица1[[#This Row],[Масса]]=ROUND(Гипотеза!$B$6,1),0,NA())</f>
        <v>#N/A</v>
      </c>
      <c r="F29" s="1" t="e">
        <f>IF(Гипотеза!$B$10&gt;0,IF(ABS(Таблица1[[#This Row],[Масса]])&lt;Гипотеза!$B$6,NA(),Таблица1[[#This Row],[Плотность]]),NA())</f>
        <v>#N/A</v>
      </c>
      <c r="G29" s="1"/>
      <c r="H29" s="1"/>
      <c r="I29" s="1"/>
    </row>
    <row r="30" spans="1:9" x14ac:dyDescent="0.25">
      <c r="A30">
        <f t="shared" si="0"/>
        <v>-1.2</v>
      </c>
      <c r="B30">
        <f>_xlfn.T.DIST(Таблица1[[#This Row],[Масса]],Гипотеза!$B$8,0)</f>
        <v>0.18361325924390132</v>
      </c>
      <c r="C30">
        <f>Таблица1[[#This Row],[Масса]]</f>
        <v>-1.2</v>
      </c>
      <c r="D30" t="e">
        <f>IF(Гипотеза!$B$9&lt;&gt;"",IF(ABS(Таблица1[[#This Row],[Масса]])&lt;Гипотеза!$B$9,NA(),Таблица1[[#This Row],[Плотность]]),NA())</f>
        <v>#N/A</v>
      </c>
      <c r="E30" s="1" t="e">
        <f>IF(Таблица1[[#This Row],[Масса]]=ROUND(Гипотеза!$B$6,1),0,NA())</f>
        <v>#N/A</v>
      </c>
      <c r="F30" s="1" t="e">
        <f>IF(Гипотеза!$B$10&gt;0,IF(ABS(Таблица1[[#This Row],[Масса]])&lt;Гипотеза!$B$6,NA(),Таблица1[[#This Row],[Плотность]]),NA())</f>
        <v>#N/A</v>
      </c>
      <c r="G30" s="1"/>
      <c r="H30" s="1"/>
      <c r="I30" s="1"/>
    </row>
    <row r="31" spans="1:9" x14ac:dyDescent="0.25">
      <c r="A31">
        <f t="shared" si="0"/>
        <v>-1.1000000000000001</v>
      </c>
      <c r="B31">
        <f>_xlfn.T.DIST(Таблица1[[#This Row],[Масса]],Гипотеза!$B$8,0)</f>
        <v>0.20516802512732418</v>
      </c>
      <c r="C31">
        <f>Таблица1[[#This Row],[Масса]]</f>
        <v>-1.1000000000000001</v>
      </c>
      <c r="D31" t="e">
        <f>IF(Гипотеза!$B$9&lt;&gt;"",IF(ABS(Таблица1[[#This Row],[Масса]])&lt;Гипотеза!$B$9,NA(),Таблица1[[#This Row],[Плотность]]),NA())</f>
        <v>#N/A</v>
      </c>
      <c r="E31" s="1" t="e">
        <f>IF(Таблица1[[#This Row],[Масса]]=ROUND(Гипотеза!$B$6,1),0,NA())</f>
        <v>#N/A</v>
      </c>
      <c r="F31" s="1" t="e">
        <f>IF(Гипотеза!$B$10&gt;0,IF(ABS(Таблица1[[#This Row],[Масса]])&lt;Гипотеза!$B$6,NA(),Таблица1[[#This Row],[Плотность]]),NA())</f>
        <v>#N/A</v>
      </c>
      <c r="G31" s="1"/>
      <c r="H31" s="1"/>
      <c r="I31" s="1"/>
    </row>
    <row r="32" spans="1:9" x14ac:dyDescent="0.25">
      <c r="A32">
        <f t="shared" si="0"/>
        <v>-1</v>
      </c>
      <c r="B32">
        <f>_xlfn.T.DIST(Таблица1[[#This Row],[Масса]],Гипотеза!$B$8,0)</f>
        <v>0.22760758014530311</v>
      </c>
      <c r="C32">
        <f>Таблица1[[#This Row],[Масса]]</f>
        <v>-1</v>
      </c>
      <c r="D32" t="e">
        <f>IF(Гипотеза!$B$9&lt;&gt;"",IF(ABS(Таблица1[[#This Row],[Масса]])&lt;Гипотеза!$B$9,NA(),Таблица1[[#This Row],[Плотность]]),NA())</f>
        <v>#N/A</v>
      </c>
      <c r="E32" s="1" t="e">
        <f>IF(Таблица1[[#This Row],[Масса]]=ROUND(Гипотеза!$B$6,1),0,NA())</f>
        <v>#N/A</v>
      </c>
      <c r="F32" s="1" t="e">
        <f>IF(Гипотеза!$B$10&gt;0,IF(ABS(Таблица1[[#This Row],[Масса]])&lt;Гипотеза!$B$6,NA(),Таблица1[[#This Row],[Плотность]]),NA())</f>
        <v>#N/A</v>
      </c>
      <c r="G32" s="1"/>
      <c r="H32" s="1"/>
      <c r="I32" s="1"/>
    </row>
    <row r="33" spans="1:9" x14ac:dyDescent="0.25">
      <c r="A33">
        <f t="shared" si="0"/>
        <v>-0.9</v>
      </c>
      <c r="B33">
        <f>_xlfn.T.DIST(Таблица1[[#This Row],[Масса]],Гипотеза!$B$8,0)</f>
        <v>0.25054539573983581</v>
      </c>
      <c r="C33">
        <f>Таблица1[[#This Row],[Масса]]</f>
        <v>-0.9</v>
      </c>
      <c r="D33" t="e">
        <f>IF(Гипотеза!$B$9&lt;&gt;"",IF(ABS(Таблица1[[#This Row],[Масса]])&lt;Гипотеза!$B$9,NA(),Таблица1[[#This Row],[Плотность]]),NA())</f>
        <v>#N/A</v>
      </c>
      <c r="E33" s="1" t="e">
        <f>IF(Таблица1[[#This Row],[Масса]]=ROUND(Гипотеза!$B$6,1),0,NA())</f>
        <v>#N/A</v>
      </c>
      <c r="F33" s="1" t="e">
        <f>IF(Гипотеза!$B$10&gt;0,IF(ABS(Таблица1[[#This Row],[Масса]])&lt;Гипотеза!$B$6,NA(),Таблица1[[#This Row],[Плотность]]),NA())</f>
        <v>#N/A</v>
      </c>
      <c r="G33" s="1"/>
      <c r="H33" s="1"/>
      <c r="I33" s="1"/>
    </row>
    <row r="34" spans="1:9" x14ac:dyDescent="0.25">
      <c r="A34">
        <f t="shared" si="0"/>
        <v>-0.8</v>
      </c>
      <c r="B34">
        <f>_xlfn.T.DIST(Таблица1[[#This Row],[Масса]],Гипотеза!$B$8,0)</f>
        <v>0.27350556847765611</v>
      </c>
      <c r="C34">
        <f>Таблица1[[#This Row],[Масса]]</f>
        <v>-0.8</v>
      </c>
      <c r="D34" t="e">
        <f>IF(Гипотеза!$B$9&lt;&gt;"",IF(ABS(Таблица1[[#This Row],[Масса]])&lt;Гипотеза!$B$9,NA(),Таблица1[[#This Row],[Плотность]]),NA())</f>
        <v>#N/A</v>
      </c>
      <c r="E34" s="1" t="e">
        <f>IF(Таблица1[[#This Row],[Масса]]=ROUND(Гипотеза!$B$6,1),0,NA())</f>
        <v>#N/A</v>
      </c>
      <c r="F34" s="1" t="e">
        <f>IF(Гипотеза!$B$10&gt;0,IF(ABS(Таблица1[[#This Row],[Масса]])&lt;Гипотеза!$B$6,NA(),Таблица1[[#This Row],[Плотность]]),NA())</f>
        <v>#N/A</v>
      </c>
      <c r="G34" s="1"/>
      <c r="H34" s="1"/>
      <c r="I34" s="1"/>
    </row>
    <row r="35" spans="1:9" x14ac:dyDescent="0.25">
      <c r="A35">
        <f t="shared" si="0"/>
        <v>-0.7</v>
      </c>
      <c r="B35">
        <f>_xlfn.T.DIST(Таблица1[[#This Row],[Масса]],Гипотеза!$B$8,0)</f>
        <v>0.29593300757148755</v>
      </c>
      <c r="C35">
        <f>Таблица1[[#This Row],[Масса]]</f>
        <v>-0.7</v>
      </c>
      <c r="D35" t="e">
        <f>IF(Гипотеза!$B$9&lt;&gt;"",IF(ABS(Таблица1[[#This Row],[Масса]])&lt;Гипотеза!$B$9,NA(),Таблица1[[#This Row],[Плотность]]),NA())</f>
        <v>#N/A</v>
      </c>
      <c r="E35" s="1" t="e">
        <f>IF(Таблица1[[#This Row],[Масса]]=ROUND(Гипотеза!$B$6,1),0,NA())</f>
        <v>#N/A</v>
      </c>
      <c r="F35" s="1" t="e">
        <f>IF(Гипотеза!$B$10&gt;0,IF(ABS(Таблица1[[#This Row],[Масса]])&lt;Гипотеза!$B$6,NA(),Таблица1[[#This Row],[Плотность]]),NA())</f>
        <v>#N/A</v>
      </c>
      <c r="G35" s="1"/>
      <c r="H35" s="1"/>
      <c r="I35" s="1"/>
    </row>
    <row r="36" spans="1:9" x14ac:dyDescent="0.25">
      <c r="A36">
        <f t="shared" si="0"/>
        <v>-0.6</v>
      </c>
      <c r="B36">
        <f>_xlfn.T.DIST(Таблица1[[#This Row],[Масса]],Гипотеза!$B$8,0)</f>
        <v>0.31721211495443513</v>
      </c>
      <c r="C36">
        <f>Таблица1[[#This Row],[Масса]]</f>
        <v>-0.6</v>
      </c>
      <c r="D36" t="e">
        <f>IF(Гипотеза!$B$9&lt;&gt;"",IF(ABS(Таблица1[[#This Row],[Масса]])&lt;Гипотеза!$B$9,NA(),Таблица1[[#This Row],[Плотность]]),NA())</f>
        <v>#N/A</v>
      </c>
      <c r="E36" s="1" t="e">
        <f>IF(Таблица1[[#This Row],[Масса]]=ROUND(Гипотеза!$B$6,1),0,NA())</f>
        <v>#N/A</v>
      </c>
      <c r="F36" s="1" t="e">
        <f>IF(Гипотеза!$B$10&gt;0,IF(ABS(Таблица1[[#This Row],[Масса]])&lt;Гипотеза!$B$6,NA(),Таблица1[[#This Row],[Плотность]]),NA())</f>
        <v>#N/A</v>
      </c>
      <c r="G36" s="1"/>
      <c r="H36" s="1"/>
      <c r="I36" s="1"/>
    </row>
    <row r="37" spans="1:9" x14ac:dyDescent="0.25">
      <c r="A37">
        <f t="shared" si="0"/>
        <v>-0.5</v>
      </c>
      <c r="B37">
        <f>_xlfn.T.DIST(Таблица1[[#This Row],[Масса]],Гипотеза!$B$8,0)</f>
        <v>0.33669389792822751</v>
      </c>
      <c r="C37">
        <f>Таблица1[[#This Row],[Масса]]</f>
        <v>-0.5</v>
      </c>
      <c r="D37" t="e">
        <f>IF(Гипотеза!$B$9&lt;&gt;"",IF(ABS(Таблица1[[#This Row],[Масса]])&lt;Гипотеза!$B$9,NA(),Таблица1[[#This Row],[Плотность]]),NA())</f>
        <v>#N/A</v>
      </c>
      <c r="E37" s="1" t="e">
        <f>IF(Таблица1[[#This Row],[Масса]]=ROUND(Гипотеза!$B$6,1),0,NA())</f>
        <v>#N/A</v>
      </c>
      <c r="F37" s="1" t="e">
        <f>IF(Гипотеза!$B$10&gt;0,IF(ABS(Таблица1[[#This Row],[Масса]])&lt;Гипотеза!$B$6,NA(),Таблица1[[#This Row],[Плотность]]),NA())</f>
        <v>#N/A</v>
      </c>
      <c r="G37" s="1"/>
      <c r="H37" s="1"/>
      <c r="I37" s="1"/>
    </row>
    <row r="38" spans="1:9" x14ac:dyDescent="0.25">
      <c r="A38">
        <f t="shared" si="0"/>
        <v>-0.4</v>
      </c>
      <c r="B38">
        <f>_xlfn.T.DIST(Таблица1[[#This Row],[Масса]],Гипотеза!$B$8,0)</f>
        <v>0.3537303302928555</v>
      </c>
      <c r="C38">
        <f>Таблица1[[#This Row],[Масса]]</f>
        <v>-0.4</v>
      </c>
      <c r="D38" t="e">
        <f>IF(Гипотеза!$B$9&lt;&gt;"",IF(ABS(Таблица1[[#This Row],[Масса]])&lt;Гипотеза!$B$9,NA(),Таблица1[[#This Row],[Плотность]]),NA())</f>
        <v>#N/A</v>
      </c>
      <c r="E38" s="1" t="e">
        <f>IF(Таблица1[[#This Row],[Масса]]=ROUND(Гипотеза!$B$6,1),0,NA())</f>
        <v>#N/A</v>
      </c>
      <c r="F38" s="1" t="e">
        <f>IF(Гипотеза!$B$10&gt;0,IF(ABS(Таблица1[[#This Row],[Масса]])&lt;Гипотеза!$B$6,NA(),Таблица1[[#This Row],[Плотность]]),NA())</f>
        <v>#N/A</v>
      </c>
      <c r="G38" s="1"/>
      <c r="H38" s="1"/>
      <c r="I38" s="1"/>
    </row>
    <row r="39" spans="1:9" x14ac:dyDescent="0.25">
      <c r="A39">
        <f t="shared" si="0"/>
        <v>-0.3</v>
      </c>
      <c r="B39">
        <f>_xlfn.T.DIST(Таблица1[[#This Row],[Масса]],Гипотеза!$B$8,0)</f>
        <v>0.36771357803911908</v>
      </c>
      <c r="C39">
        <f>Таблица1[[#This Row],[Масса]]</f>
        <v>-0.3</v>
      </c>
      <c r="D39" t="e">
        <f>IF(Гипотеза!$B$9&lt;&gt;"",IF(ABS(Таблица1[[#This Row],[Масса]])&lt;Гипотеза!$B$9,NA(),Таблица1[[#This Row],[Плотность]]),NA())</f>
        <v>#N/A</v>
      </c>
      <c r="E39" s="1" t="e">
        <f>IF(Таблица1[[#This Row],[Масса]]=ROUND(Гипотеза!$B$6,1),0,NA())</f>
        <v>#N/A</v>
      </c>
      <c r="F39" s="1" t="e">
        <f>IF(Гипотеза!$B$10&gt;0,IF(ABS(Таблица1[[#This Row],[Масса]])&lt;Гипотеза!$B$6,NA(),Таблица1[[#This Row],[Плотность]]),NA())</f>
        <v>#N/A</v>
      </c>
      <c r="G39" s="1"/>
      <c r="H39" s="1"/>
      <c r="I39" s="1"/>
    </row>
    <row r="40" spans="1:9" x14ac:dyDescent="0.25">
      <c r="A40">
        <f t="shared" si="0"/>
        <v>-0.2</v>
      </c>
      <c r="B40">
        <f>_xlfn.T.DIST(Таблица1[[#This Row],[Масса]],Гипотеза!$B$8,0)</f>
        <v>0.37811664400139788</v>
      </c>
      <c r="C40">
        <f>Таблица1[[#This Row],[Масса]]</f>
        <v>-0.2</v>
      </c>
      <c r="D40" t="e">
        <f>IF(Гипотеза!$B$9&lt;&gt;"",IF(ABS(Таблица1[[#This Row],[Масса]])&lt;Гипотеза!$B$9,NA(),Таблица1[[#This Row],[Плотность]]),NA())</f>
        <v>#N/A</v>
      </c>
      <c r="E40" s="1" t="e">
        <f>IF(Таблица1[[#This Row],[Масса]]=ROUND(Гипотеза!$B$6,1),0,NA())</f>
        <v>#N/A</v>
      </c>
      <c r="F40" s="1" t="e">
        <f>IF(Гипотеза!$B$10&gt;0,IF(ABS(Таблица1[[#This Row],[Масса]])&lt;Гипотеза!$B$6,NA(),Таблица1[[#This Row],[Плотность]]),NA())</f>
        <v>#N/A</v>
      </c>
      <c r="G40" s="1"/>
      <c r="H40" s="1"/>
      <c r="I40" s="1"/>
    </row>
    <row r="41" spans="1:9" x14ac:dyDescent="0.25">
      <c r="A41">
        <f t="shared" si="0"/>
        <v>-0.1</v>
      </c>
      <c r="B41">
        <f>_xlfn.T.DIST(Таблица1[[#This Row],[Масса]],Гипотеза!$B$8,0)</f>
        <v>0.38453129595323027</v>
      </c>
      <c r="C41">
        <f>Таблица1[[#This Row],[Масса]]</f>
        <v>-0.1</v>
      </c>
      <c r="D41" t="e">
        <f>IF(Гипотеза!$B$9&lt;&gt;"",IF(ABS(Таблица1[[#This Row],[Масса]])&lt;Гипотеза!$B$9,NA(),Таблица1[[#This Row],[Плотность]]),NA())</f>
        <v>#N/A</v>
      </c>
      <c r="E41" s="1" t="e">
        <f>IF(Таблица1[[#This Row],[Масса]]=ROUND(Гипотеза!$B$6,1),0,NA())</f>
        <v>#N/A</v>
      </c>
      <c r="F41" s="1" t="e">
        <f>IF(Гипотеза!$B$10&gt;0,IF(ABS(Таблица1[[#This Row],[Масса]])&lt;Гипотеза!$B$6,NA(),Таблица1[[#This Row],[Плотность]]),NA())</f>
        <v>#N/A</v>
      </c>
      <c r="G41" s="1"/>
      <c r="H41" s="1"/>
      <c r="I41" s="1"/>
    </row>
    <row r="42" spans="1:9" x14ac:dyDescent="0.25">
      <c r="A42">
        <f t="shared" si="0"/>
        <v>0</v>
      </c>
      <c r="B42">
        <f>_xlfn.T.DIST(Таблица1[[#This Row],[Масса]],Гипотеза!$B$8,0)</f>
        <v>0.38669902096139325</v>
      </c>
      <c r="C42">
        <f>Таблица1[[#This Row],[Масса]]</f>
        <v>0</v>
      </c>
      <c r="D42" t="e">
        <f>IF(Гипотеза!$B$9&lt;&gt;"",IF(ABS(Таблица1[[#This Row],[Масса]])&lt;Гипотеза!$B$9,NA(),Таблица1[[#This Row],[Плотность]]),NA())</f>
        <v>#N/A</v>
      </c>
      <c r="E42" s="1" t="e">
        <f>IF(Таблица1[[#This Row],[Масса]]=ROUND(Гипотеза!$B$6,1),0,NA())</f>
        <v>#N/A</v>
      </c>
      <c r="F42" s="1" t="e">
        <f>IF(Гипотеза!$B$10&gt;0,IF(ABS(Таблица1[[#This Row],[Масса]])&lt;Гипотеза!$B$6,NA(),Таблица1[[#This Row],[Плотность]]),NA())</f>
        <v>#N/A</v>
      </c>
      <c r="G42" s="1"/>
      <c r="H42" s="1"/>
      <c r="I42" s="1"/>
    </row>
    <row r="43" spans="1:9" x14ac:dyDescent="0.25">
      <c r="A43">
        <f t="shared" si="0"/>
        <v>0.1</v>
      </c>
      <c r="B43">
        <f>_xlfn.T.DIST(Таблица1[[#This Row],[Масса]],Гипотеза!$B$8,0)</f>
        <v>0.38453129595323027</v>
      </c>
      <c r="C43">
        <f>Таблица1[[#This Row],[Масса]]</f>
        <v>0.1</v>
      </c>
      <c r="D43" t="e">
        <f>IF(Гипотеза!$B$9&lt;&gt;"",IF(ABS(Таблица1[[#This Row],[Масса]])&lt;Гипотеза!$B$9,NA(),Таблица1[[#This Row],[Плотность]]),NA())</f>
        <v>#N/A</v>
      </c>
      <c r="E43" s="1" t="e">
        <f>IF(Таблица1[[#This Row],[Масса]]=ROUND(Гипотеза!$B$6,1),0,NA())</f>
        <v>#N/A</v>
      </c>
      <c r="F43" s="1" t="e">
        <f>IF(Гипотеза!$B$10&gt;0,IF(ABS(Таблица1[[#This Row],[Масса]])&lt;Гипотеза!$B$6,NA(),Таблица1[[#This Row],[Плотность]]),NA())</f>
        <v>#N/A</v>
      </c>
      <c r="G43" s="1"/>
      <c r="H43" s="1"/>
      <c r="I43" s="1"/>
    </row>
    <row r="44" spans="1:9" x14ac:dyDescent="0.25">
      <c r="A44">
        <f t="shared" si="0"/>
        <v>0.2</v>
      </c>
      <c r="B44">
        <f>_xlfn.T.DIST(Таблица1[[#This Row],[Масса]],Гипотеза!$B$8,0)</f>
        <v>0.37811664400139788</v>
      </c>
      <c r="C44">
        <f>Таблица1[[#This Row],[Масса]]</f>
        <v>0.2</v>
      </c>
      <c r="D44" t="e">
        <f>IF(Гипотеза!$B$9&lt;&gt;"",IF(ABS(Таблица1[[#This Row],[Масса]])&lt;Гипотеза!$B$9,NA(),Таблица1[[#This Row],[Плотность]]),NA())</f>
        <v>#N/A</v>
      </c>
      <c r="E44" s="1" t="e">
        <f>IF(Таблица1[[#This Row],[Масса]]=ROUND(Гипотеза!$B$6,1),0,NA())</f>
        <v>#N/A</v>
      </c>
      <c r="F44" s="1" t="e">
        <f>IF(Гипотеза!$B$10&gt;0,IF(ABS(Таблица1[[#This Row],[Масса]])&lt;Гипотеза!$B$6,NA(),Таблица1[[#This Row],[Плотность]]),NA())</f>
        <v>#N/A</v>
      </c>
      <c r="G44" s="1"/>
      <c r="H44" s="1"/>
      <c r="I44" s="1"/>
    </row>
    <row r="45" spans="1:9" x14ac:dyDescent="0.25">
      <c r="A45">
        <f t="shared" si="0"/>
        <v>0.3</v>
      </c>
      <c r="B45">
        <f>_xlfn.T.DIST(Таблица1[[#This Row],[Масса]],Гипотеза!$B$8,0)</f>
        <v>0.36771357803911908</v>
      </c>
      <c r="C45">
        <f>Таблица1[[#This Row],[Масса]]</f>
        <v>0.3</v>
      </c>
      <c r="D45" t="e">
        <f>IF(Гипотеза!$B$9&lt;&gt;"",IF(ABS(Таблица1[[#This Row],[Масса]])&lt;Гипотеза!$B$9,NA(),Таблица1[[#This Row],[Плотность]]),NA())</f>
        <v>#N/A</v>
      </c>
      <c r="E45" s="1" t="e">
        <f>IF(Таблица1[[#This Row],[Масса]]=ROUND(Гипотеза!$B$6,1),0,NA())</f>
        <v>#N/A</v>
      </c>
      <c r="F45" s="1" t="e">
        <f>IF(Гипотеза!$B$10&gt;0,IF(ABS(Таблица1[[#This Row],[Масса]])&lt;Гипотеза!$B$6,NA(),Таблица1[[#This Row],[Плотность]]),NA())</f>
        <v>#N/A</v>
      </c>
      <c r="G45" s="1"/>
      <c r="H45" s="1"/>
      <c r="I45" s="1"/>
    </row>
    <row r="46" spans="1:9" x14ac:dyDescent="0.25">
      <c r="A46">
        <f t="shared" si="0"/>
        <v>0.4</v>
      </c>
      <c r="B46">
        <f>_xlfn.T.DIST(Таблица1[[#This Row],[Масса]],Гипотеза!$B$8,0)</f>
        <v>0.3537303302928555</v>
      </c>
      <c r="C46">
        <f>Таблица1[[#This Row],[Масса]]</f>
        <v>0.4</v>
      </c>
      <c r="D46" t="e">
        <f>IF(Гипотеза!$B$9&lt;&gt;"",IF(ABS(Таблица1[[#This Row],[Масса]])&lt;Гипотеза!$B$9,NA(),Таблица1[[#This Row],[Плотность]]),NA())</f>
        <v>#N/A</v>
      </c>
      <c r="E46" s="1" t="e">
        <f>IF(Таблица1[[#This Row],[Масса]]=ROUND(Гипотеза!$B$6,1),0,NA())</f>
        <v>#N/A</v>
      </c>
      <c r="F46" s="1" t="e">
        <f>IF(Гипотеза!$B$10&gt;0,IF(ABS(Таблица1[[#This Row],[Масса]])&lt;Гипотеза!$B$6,NA(),Таблица1[[#This Row],[Плотность]]),NA())</f>
        <v>#N/A</v>
      </c>
      <c r="G46" s="1"/>
      <c r="H46" s="1"/>
      <c r="I46" s="1"/>
    </row>
    <row r="47" spans="1:9" x14ac:dyDescent="0.25">
      <c r="A47">
        <f t="shared" si="0"/>
        <v>0.5</v>
      </c>
      <c r="B47">
        <f>_xlfn.T.DIST(Таблица1[[#This Row],[Масса]],Гипотеза!$B$8,0)</f>
        <v>0.33669389792822751</v>
      </c>
      <c r="C47">
        <f>Таблица1[[#This Row],[Масса]]</f>
        <v>0.5</v>
      </c>
      <c r="D47" t="e">
        <f>IF(Гипотеза!$B$9&lt;&gt;"",IF(ABS(Таблица1[[#This Row],[Масса]])&lt;Гипотеза!$B$9,NA(),Таблица1[[#This Row],[Плотность]]),NA())</f>
        <v>#N/A</v>
      </c>
      <c r="E47" s="1" t="e">
        <f>IF(Таблица1[[#This Row],[Масса]]=ROUND(Гипотеза!$B$6,1),0,NA())</f>
        <v>#N/A</v>
      </c>
      <c r="F47" s="1" t="e">
        <f>IF(Гипотеза!$B$10&gt;0,IF(ABS(Таблица1[[#This Row],[Масса]])&lt;Гипотеза!$B$6,NA(),Таблица1[[#This Row],[Плотность]]),NA())</f>
        <v>#N/A</v>
      </c>
      <c r="G47" s="1"/>
      <c r="H47" s="1"/>
      <c r="I47" s="1"/>
    </row>
    <row r="48" spans="1:9" x14ac:dyDescent="0.25">
      <c r="A48">
        <f t="shared" si="0"/>
        <v>0.6</v>
      </c>
      <c r="B48">
        <f>_xlfn.T.DIST(Таблица1[[#This Row],[Масса]],Гипотеза!$B$8,0)</f>
        <v>0.31721211495443513</v>
      </c>
      <c r="C48">
        <f>Таблица1[[#This Row],[Масса]]</f>
        <v>0.6</v>
      </c>
      <c r="D48" t="e">
        <f>IF(Гипотеза!$B$9&lt;&gt;"",IF(ABS(Таблица1[[#This Row],[Масса]])&lt;Гипотеза!$B$9,NA(),Таблица1[[#This Row],[Плотность]]),NA())</f>
        <v>#N/A</v>
      </c>
      <c r="E48" s="1" t="e">
        <f>IF(Таблица1[[#This Row],[Масса]]=ROUND(Гипотеза!$B$6,1),0,NA())</f>
        <v>#N/A</v>
      </c>
      <c r="F48" s="1" t="e">
        <f>IF(Гипотеза!$B$10&gt;0,IF(ABS(Таблица1[[#This Row],[Масса]])&lt;Гипотеза!$B$6,NA(),Таблица1[[#This Row],[Плотность]]),NA())</f>
        <v>#N/A</v>
      </c>
      <c r="G48" s="1"/>
      <c r="H48" s="1"/>
      <c r="I48" s="1"/>
    </row>
    <row r="49" spans="1:9" x14ac:dyDescent="0.25">
      <c r="A49">
        <f t="shared" si="0"/>
        <v>0.7</v>
      </c>
      <c r="B49">
        <f>_xlfn.T.DIST(Таблица1[[#This Row],[Масса]],Гипотеза!$B$8,0)</f>
        <v>0.29593300757148755</v>
      </c>
      <c r="C49">
        <f>Таблица1[[#This Row],[Масса]]</f>
        <v>0.7</v>
      </c>
      <c r="D49" t="e">
        <f>IF(Гипотеза!$B$9&lt;&gt;"",IF(ABS(Таблица1[[#This Row],[Масса]])&lt;Гипотеза!$B$9,NA(),Таблица1[[#This Row],[Плотность]]),NA())</f>
        <v>#N/A</v>
      </c>
      <c r="E49" s="1" t="e">
        <f>IF(Таблица1[[#This Row],[Масса]]=ROUND(Гипотеза!$B$6,1),0,NA())</f>
        <v>#N/A</v>
      </c>
      <c r="F49" s="1" t="e">
        <f>IF(Гипотеза!$B$10&gt;0,IF(ABS(Таблица1[[#This Row],[Масса]])&lt;Гипотеза!$B$6,NA(),Таблица1[[#This Row],[Плотность]]),NA())</f>
        <v>#N/A</v>
      </c>
      <c r="G49" s="1"/>
      <c r="H49" s="1"/>
      <c r="I49" s="1"/>
    </row>
    <row r="50" spans="1:9" x14ac:dyDescent="0.25">
      <c r="A50">
        <f t="shared" si="0"/>
        <v>0.8</v>
      </c>
      <c r="B50">
        <f>_xlfn.T.DIST(Таблица1[[#This Row],[Масса]],Гипотеза!$B$8,0)</f>
        <v>0.27350556847765611</v>
      </c>
      <c r="C50">
        <f>Таблица1[[#This Row],[Масса]]</f>
        <v>0.8</v>
      </c>
      <c r="D50" t="e">
        <f>IF(Гипотеза!$B$9&lt;&gt;"",IF(ABS(Таблица1[[#This Row],[Масса]])&lt;Гипотеза!$B$9,NA(),Таблица1[[#This Row],[Плотность]]),NA())</f>
        <v>#N/A</v>
      </c>
      <c r="E50" s="1" t="e">
        <f>IF(Таблица1[[#This Row],[Масса]]=ROUND(Гипотеза!$B$6,1),0,NA())</f>
        <v>#N/A</v>
      </c>
      <c r="F50" s="1" t="e">
        <f>IF(Гипотеза!$B$10&gt;0,IF(ABS(Таблица1[[#This Row],[Масса]])&lt;Гипотеза!$B$6,NA(),Таблица1[[#This Row],[Плотность]]),NA())</f>
        <v>#N/A</v>
      </c>
      <c r="G50" s="1"/>
      <c r="H50" s="1"/>
      <c r="I50" s="1"/>
    </row>
    <row r="51" spans="1:9" x14ac:dyDescent="0.25">
      <c r="A51">
        <f t="shared" si="0"/>
        <v>0.9</v>
      </c>
      <c r="B51">
        <f>_xlfn.T.DIST(Таблица1[[#This Row],[Масса]],Гипотеза!$B$8,0)</f>
        <v>0.25054539573983581</v>
      </c>
      <c r="C51">
        <f>Таблица1[[#This Row],[Масса]]</f>
        <v>0.9</v>
      </c>
      <c r="D51" t="e">
        <f>IF(Гипотеза!$B$9&lt;&gt;"",IF(ABS(Таблица1[[#This Row],[Масса]])&lt;Гипотеза!$B$9,NA(),Таблица1[[#This Row],[Плотность]]),NA())</f>
        <v>#N/A</v>
      </c>
      <c r="E51" s="1" t="e">
        <f>IF(Таблица1[[#This Row],[Масса]]=ROUND(Гипотеза!$B$6,1),0,NA())</f>
        <v>#N/A</v>
      </c>
      <c r="F51" s="1" t="e">
        <f>IF(Гипотеза!$B$10&gt;0,IF(ABS(Таблица1[[#This Row],[Масса]])&lt;Гипотеза!$B$6,NA(),Таблица1[[#This Row],[Плотность]]),NA())</f>
        <v>#N/A</v>
      </c>
      <c r="G51" s="1"/>
      <c r="H51" s="1"/>
      <c r="I51" s="1"/>
    </row>
    <row r="52" spans="1:9" x14ac:dyDescent="0.25">
      <c r="A52">
        <f t="shared" si="0"/>
        <v>1</v>
      </c>
      <c r="B52">
        <f>_xlfn.T.DIST(Таблица1[[#This Row],[Масса]],Гипотеза!$B$8,0)</f>
        <v>0.22760758014530311</v>
      </c>
      <c r="C52">
        <f>Таблица1[[#This Row],[Масса]]</f>
        <v>1</v>
      </c>
      <c r="D52" t="e">
        <f>IF(Гипотеза!$B$9&lt;&gt;"",IF(ABS(Таблица1[[#This Row],[Масса]])&lt;Гипотеза!$B$9,NA(),Таблица1[[#This Row],[Плотность]]),NA())</f>
        <v>#N/A</v>
      </c>
      <c r="E52" s="1" t="e">
        <f>IF(Таблица1[[#This Row],[Масса]]=ROUND(Гипотеза!$B$6,1),0,NA())</f>
        <v>#N/A</v>
      </c>
      <c r="F52" s="1" t="e">
        <f>IF(Гипотеза!$B$10&gt;0,IF(ABS(Таблица1[[#This Row],[Масса]])&lt;Гипотеза!$B$6,NA(),Таблица1[[#This Row],[Плотность]]),NA())</f>
        <v>#N/A</v>
      </c>
      <c r="G52" s="1"/>
      <c r="H52" s="1"/>
      <c r="I52" s="1"/>
    </row>
    <row r="53" spans="1:9" x14ac:dyDescent="0.25">
      <c r="A53">
        <f t="shared" si="0"/>
        <v>1.1000000000000001</v>
      </c>
      <c r="B53">
        <f>_xlfn.T.DIST(Таблица1[[#This Row],[Масса]],Гипотеза!$B$8,0)</f>
        <v>0.20516802512732418</v>
      </c>
      <c r="C53">
        <f>Таблица1[[#This Row],[Масса]]</f>
        <v>1.1000000000000001</v>
      </c>
      <c r="D53" t="e">
        <f>IF(Гипотеза!$B$9&lt;&gt;"",IF(ABS(Таблица1[[#This Row],[Масса]])&lt;Гипотеза!$B$9,NA(),Таблица1[[#This Row],[Плотность]]),NA())</f>
        <v>#N/A</v>
      </c>
      <c r="E53" s="1" t="e">
        <f>IF(Таблица1[[#This Row],[Масса]]=ROUND(Гипотеза!$B$6,1),0,NA())</f>
        <v>#N/A</v>
      </c>
      <c r="F53" s="1" t="e">
        <f>IF(Гипотеза!$B$10&gt;0,IF(ABS(Таблица1[[#This Row],[Масса]])&lt;Гипотеза!$B$6,NA(),Таблица1[[#This Row],[Плотность]]),NA())</f>
        <v>#N/A</v>
      </c>
      <c r="G53" s="1"/>
      <c r="H53" s="1"/>
      <c r="I53" s="1"/>
    </row>
    <row r="54" spans="1:9" x14ac:dyDescent="0.25">
      <c r="A54">
        <f t="shared" si="0"/>
        <v>1.2</v>
      </c>
      <c r="B54">
        <f>_xlfn.T.DIST(Таблица1[[#This Row],[Масса]],Гипотеза!$B$8,0)</f>
        <v>0.18361325924390132</v>
      </c>
      <c r="C54">
        <f>Таблица1[[#This Row],[Масса]]</f>
        <v>1.2</v>
      </c>
      <c r="D54" t="e">
        <f>IF(Гипотеза!$B$9&lt;&gt;"",IF(ABS(Таблица1[[#This Row],[Масса]])&lt;Гипотеза!$B$9,NA(),Таблица1[[#This Row],[Плотность]]),NA())</f>
        <v>#N/A</v>
      </c>
      <c r="E54" s="1" t="e">
        <f>IF(Таблица1[[#This Row],[Масса]]=ROUND(Гипотеза!$B$6,1),0,NA())</f>
        <v>#N/A</v>
      </c>
      <c r="F54" s="1" t="e">
        <f>IF(Гипотеза!$B$10&gt;0,IF(ABS(Таблица1[[#This Row],[Масса]])&lt;Гипотеза!$B$6,NA(),Таблица1[[#This Row],[Плотность]]),NA())</f>
        <v>#N/A</v>
      </c>
      <c r="G54" s="1"/>
      <c r="H54" s="1"/>
      <c r="I54" s="1"/>
    </row>
    <row r="55" spans="1:9" x14ac:dyDescent="0.25">
      <c r="A55">
        <f t="shared" si="0"/>
        <v>1.3</v>
      </c>
      <c r="B55">
        <f>_xlfn.T.DIST(Таблица1[[#This Row],[Масса]],Гипотеза!$B$8,0)</f>
        <v>0.16323790683448877</v>
      </c>
      <c r="C55">
        <f>Таблица1[[#This Row],[Масса]]</f>
        <v>1.3</v>
      </c>
      <c r="D55" t="e">
        <f>IF(Гипотеза!$B$9&lt;&gt;"",IF(ABS(Таблица1[[#This Row],[Масса]])&lt;Гипотеза!$B$9,NA(),Таблица1[[#This Row],[Плотность]]),NA())</f>
        <v>#N/A</v>
      </c>
      <c r="E55" s="1" t="e">
        <f>IF(Таблица1[[#This Row],[Масса]]=ROUND(Гипотеза!$B$6,1),0,NA())</f>
        <v>#N/A</v>
      </c>
      <c r="F55" s="1" t="e">
        <f>IF(Гипотеза!$B$10&gt;0,IF(ABS(Таблица1[[#This Row],[Масса]])&lt;Гипотеза!$B$6,NA(),Таблица1[[#This Row],[Плотность]]),NA())</f>
        <v>#N/A</v>
      </c>
      <c r="G55" s="1"/>
      <c r="H55" s="1"/>
      <c r="I55" s="1"/>
    </row>
    <row r="56" spans="1:9" x14ac:dyDescent="0.25">
      <c r="A56">
        <f t="shared" si="0"/>
        <v>1.4</v>
      </c>
      <c r="B56">
        <f>_xlfn.T.DIST(Таблица1[[#This Row],[Масса]],Гипотеза!$B$8,0)</f>
        <v>0.14424839549001797</v>
      </c>
      <c r="C56">
        <f>Таблица1[[#This Row],[Масса]]</f>
        <v>1.4</v>
      </c>
      <c r="D56" t="e">
        <f>IF(Гипотеза!$B$9&lt;&gt;"",IF(ABS(Таблица1[[#This Row],[Масса]])&lt;Гипотеза!$B$9,NA(),Таблица1[[#This Row],[Плотность]]),NA())</f>
        <v>#N/A</v>
      </c>
      <c r="E56" s="1" t="e">
        <f>IF(Таблица1[[#This Row],[Масса]]=ROUND(Гипотеза!$B$6,1),0,NA())</f>
        <v>#N/A</v>
      </c>
      <c r="F56" s="1" t="e">
        <f>IF(Гипотеза!$B$10&gt;0,IF(ABS(Таблица1[[#This Row],[Масса]])&lt;Гипотеза!$B$6,NA(),Таблица1[[#This Row],[Плотность]]),NA())</f>
        <v>#N/A</v>
      </c>
      <c r="G56" s="1"/>
      <c r="H56" s="1"/>
      <c r="I56" s="1"/>
    </row>
    <row r="57" spans="1:9" x14ac:dyDescent="0.25">
      <c r="A57">
        <f t="shared" si="0"/>
        <v>1.5</v>
      </c>
      <c r="B57">
        <f>_xlfn.T.DIST(Таблица1[[#This Row],[Масса]],Гипотеза!$B$8,0)</f>
        <v>0.12677120537427231</v>
      </c>
      <c r="C57">
        <f>Таблица1[[#This Row],[Масса]]</f>
        <v>1.5</v>
      </c>
      <c r="D57" t="e">
        <f>IF(Гипотеза!$B$9&lt;&gt;"",IF(ABS(Таблица1[[#This Row],[Масса]])&lt;Гипотеза!$B$9,NA(),Таблица1[[#This Row],[Плотность]]),NA())</f>
        <v>#N/A</v>
      </c>
      <c r="E57" s="1" t="e">
        <f>IF(Таблица1[[#This Row],[Масса]]=ROUND(Гипотеза!$B$6,1),0,NA())</f>
        <v>#N/A</v>
      </c>
      <c r="F57" s="1" t="e">
        <f>IF(Гипотеза!$B$10&gt;0,IF(ABS(Таблица1[[#This Row],[Масса]])&lt;Гипотеза!$B$6,NA(),Таблица1[[#This Row],[Плотность]]),NA())</f>
        <v>#N/A</v>
      </c>
      <c r="G57" s="1"/>
      <c r="H57" s="1"/>
      <c r="I57" s="1"/>
    </row>
    <row r="58" spans="1:9" x14ac:dyDescent="0.25">
      <c r="A58">
        <f t="shared" si="0"/>
        <v>1.6</v>
      </c>
      <c r="B58">
        <f>_xlfn.T.DIST(Таблица1[[#This Row],[Масса]],Гипотеза!$B$8,0)</f>
        <v>0.11086395867596423</v>
      </c>
      <c r="C58">
        <f>Таблица1[[#This Row],[Масса]]</f>
        <v>1.6</v>
      </c>
      <c r="D58" t="e">
        <f>IF(Гипотеза!$B$9&lt;&gt;"",IF(ABS(Таблица1[[#This Row],[Масса]])&lt;Гипотеза!$B$9,NA(),Таблица1[[#This Row],[Плотность]]),NA())</f>
        <v>#N/A</v>
      </c>
      <c r="E58" s="1" t="e">
        <f>IF(Таблица1[[#This Row],[Масса]]=ROUND(Гипотеза!$B$6,1),0,NA())</f>
        <v>#N/A</v>
      </c>
      <c r="F58" s="1" t="e">
        <f>IF(Гипотеза!$B$10&gt;0,IF(ABS(Таблица1[[#This Row],[Масса]])&lt;Гипотеза!$B$6,NA(),Таблица1[[#This Row],[Плотность]]),NA())</f>
        <v>#N/A</v>
      </c>
      <c r="G58" s="1"/>
      <c r="H58" s="1"/>
      <c r="I58" s="1"/>
    </row>
    <row r="59" spans="1:9" x14ac:dyDescent="0.25">
      <c r="A59">
        <f t="shared" si="0"/>
        <v>1.7</v>
      </c>
      <c r="B59">
        <f>_xlfn.T.DIST(Таблица1[[#This Row],[Масса]],Гипотеза!$B$8,0)</f>
        <v>9.6527832663147531E-2</v>
      </c>
      <c r="C59">
        <f>Таблица1[[#This Row],[Масса]]</f>
        <v>1.7</v>
      </c>
      <c r="D59" t="e">
        <f>IF(Гипотеза!$B$9&lt;&gt;"",IF(ABS(Таблица1[[#This Row],[Масса]])&lt;Гипотеза!$B$9,NA(),Таблица1[[#This Row],[Плотность]]),NA())</f>
        <v>#N/A</v>
      </c>
      <c r="E59" s="1" t="e">
        <f>IF(Таблица1[[#This Row],[Масса]]=ROUND(Гипотеза!$B$6,1),0,NA())</f>
        <v>#N/A</v>
      </c>
      <c r="F59" s="1" t="e">
        <f>IF(Гипотеза!$B$10&gt;0,IF(ABS(Таблица1[[#This Row],[Масса]])&lt;Гипотеза!$B$6,NA(),Таблица1[[#This Row],[Плотность]]),NA())</f>
        <v>#N/A</v>
      </c>
      <c r="G59" s="1"/>
      <c r="H59" s="1"/>
      <c r="I59" s="1"/>
    </row>
    <row r="60" spans="1:9" x14ac:dyDescent="0.25">
      <c r="A60">
        <f t="shared" si="0"/>
        <v>1.8</v>
      </c>
      <c r="B60">
        <f>_xlfn.T.DIST(Таблица1[[#This Row],[Масса]],Гипотеза!$B$8,0)</f>
        <v>8.372007591050025E-2</v>
      </c>
      <c r="C60">
        <f>Таблица1[[#This Row],[Масса]]</f>
        <v>1.8</v>
      </c>
      <c r="D60" t="e">
        <f>IF(Гипотеза!$B$9&lt;&gt;"",IF(ABS(Таблица1[[#This Row],[Масса]])&lt;Гипотеза!$B$9,NA(),Таблица1[[#This Row],[Плотность]]),NA())</f>
        <v>#N/A</v>
      </c>
      <c r="E60" s="1">
        <f>IF(Таблица1[[#This Row],[Масса]]=ROUND(Гипотеза!$B$6,1),0,NA())</f>
        <v>0</v>
      </c>
      <c r="F60" s="1">
        <f>IF(Гипотеза!$B$10&gt;0,IF(ABS(Таблица1[[#This Row],[Масса]])&lt;Гипотеза!$B$6,NA(),Таблица1[[#This Row],[Плотность]]),NA())</f>
        <v>8.372007591050025E-2</v>
      </c>
      <c r="G60" s="1"/>
      <c r="H60" s="1"/>
      <c r="I60" s="1"/>
    </row>
    <row r="61" spans="1:9" x14ac:dyDescent="0.25">
      <c r="A61">
        <f t="shared" si="0"/>
        <v>1.9</v>
      </c>
      <c r="B61">
        <f>_xlfn.T.DIST(Таблица1[[#This Row],[Масса]],Гипотеза!$B$8,0)</f>
        <v>7.2365742946865472E-2</v>
      </c>
      <c r="C61">
        <f>Таблица1[[#This Row],[Масса]]</f>
        <v>1.9</v>
      </c>
      <c r="D61" t="e">
        <f>IF(Гипотеза!$B$9&lt;&gt;"",IF(ABS(Таблица1[[#This Row],[Масса]])&lt;Гипотеза!$B$9,NA(),Таблица1[[#This Row],[Плотность]]),NA())</f>
        <v>#N/A</v>
      </c>
      <c r="E61" s="1" t="e">
        <f>IF(Таблица1[[#This Row],[Масса]]=ROUND(Гипотеза!$B$6,1),0,NA())</f>
        <v>#N/A</v>
      </c>
      <c r="F61" s="1">
        <f>IF(Гипотеза!$B$10&gt;0,IF(ABS(Таблица1[[#This Row],[Масса]])&lt;Гипотеза!$B$6,NA(),Таблица1[[#This Row],[Плотность]]),NA())</f>
        <v>7.2365742946865472E-2</v>
      </c>
      <c r="G61" s="1"/>
      <c r="H61" s="1"/>
      <c r="I61" s="1"/>
    </row>
    <row r="62" spans="1:9" x14ac:dyDescent="0.25">
      <c r="A62">
        <f t="shared" si="0"/>
        <v>2</v>
      </c>
      <c r="B62">
        <f>_xlfn.T.DIST(Таблица1[[#This Row],[Масса]],Гипотеза!$B$8,0)</f>
        <v>6.2368084634681804E-2</v>
      </c>
      <c r="C62">
        <f>Таблица1[[#This Row],[Масса]]</f>
        <v>2</v>
      </c>
      <c r="D62" t="e">
        <f>IF(Гипотеза!$B$9&lt;&gt;"",IF(ABS(Таблица1[[#This Row],[Масса]])&lt;Гипотеза!$B$9,NA(),Таблица1[[#This Row],[Плотность]]),NA())</f>
        <v>#N/A</v>
      </c>
      <c r="E62" s="1" t="e">
        <f>IF(Таблица1[[#This Row],[Масса]]=ROUND(Гипотеза!$B$6,1),0,NA())</f>
        <v>#N/A</v>
      </c>
      <c r="F62" s="1">
        <f>IF(Гипотеза!$B$10&gt;0,IF(ABS(Таблица1[[#This Row],[Масса]])&lt;Гипотеза!$B$6,NA(),Таблица1[[#This Row],[Плотность]]),NA())</f>
        <v>6.2368084634681804E-2</v>
      </c>
      <c r="G62" s="1"/>
      <c r="H62" s="1"/>
      <c r="I62" s="1"/>
    </row>
    <row r="63" spans="1:9" x14ac:dyDescent="0.25">
      <c r="A63">
        <f t="shared" si="0"/>
        <v>2.1</v>
      </c>
      <c r="B63">
        <f>_xlfn.T.DIST(Таблица1[[#This Row],[Масса]],Гипотеза!$B$8,0)</f>
        <v>5.3617307008974532E-2</v>
      </c>
      <c r="C63">
        <f>Таблица1[[#This Row],[Масса]]</f>
        <v>2.1</v>
      </c>
      <c r="D63" t="e">
        <f>IF(Гипотеза!$B$9&lt;&gt;"",IF(ABS(Таблица1[[#This Row],[Масса]])&lt;Гипотеза!$B$9,NA(),Таблица1[[#This Row],[Плотность]]),NA())</f>
        <v>#N/A</v>
      </c>
      <c r="E63" s="1" t="e">
        <f>IF(Таблица1[[#This Row],[Масса]]=ROUND(Гипотеза!$B$6,1),0,NA())</f>
        <v>#N/A</v>
      </c>
      <c r="F63" s="1">
        <f>IF(Гипотеза!$B$10&gt;0,IF(ABS(Таблица1[[#This Row],[Масса]])&lt;Гипотеза!$B$6,NA(),Таблица1[[#This Row],[Плотность]]),NA())</f>
        <v>5.3617307008974532E-2</v>
      </c>
      <c r="G63" s="1"/>
      <c r="H63" s="1"/>
      <c r="I63" s="1"/>
    </row>
    <row r="64" spans="1:9" x14ac:dyDescent="0.25">
      <c r="A64">
        <f t="shared" si="0"/>
        <v>2.2000000000000002</v>
      </c>
      <c r="B64">
        <f>_xlfn.T.DIST(Таблица1[[#This Row],[Масса]],Гипотеза!$B$8,0)</f>
        <v>4.5997624884618803E-2</v>
      </c>
      <c r="C64">
        <f>Таблица1[[#This Row],[Масса]]</f>
        <v>2.2000000000000002</v>
      </c>
      <c r="D64" t="e">
        <f>IF(Гипотеза!$B$9&lt;&gt;"",IF(ABS(Таблица1[[#This Row],[Масса]])&lt;Гипотеза!$B$9,NA(),Таблица1[[#This Row],[Плотность]]),NA())</f>
        <v>#N/A</v>
      </c>
      <c r="E64" s="1" t="e">
        <f>IF(Таблица1[[#This Row],[Масса]]=ROUND(Гипотеза!$B$6,1),0,NA())</f>
        <v>#N/A</v>
      </c>
      <c r="F64" s="1">
        <f>IF(Гипотеза!$B$10&gt;0,IF(ABS(Таблица1[[#This Row],[Масса]])&lt;Гипотеза!$B$6,NA(),Таблица1[[#This Row],[Плотность]]),NA())</f>
        <v>4.5997624884618803E-2</v>
      </c>
      <c r="G64" s="1"/>
      <c r="H64" s="1"/>
      <c r="I64" s="1"/>
    </row>
    <row r="65" spans="1:9" x14ac:dyDescent="0.25">
      <c r="A65">
        <f t="shared" si="0"/>
        <v>2.2999999999999998</v>
      </c>
      <c r="B65">
        <f>_xlfn.T.DIST(Таблица1[[#This Row],[Масса]],Гипотеза!$B$8,0)</f>
        <v>3.9392686495326526E-2</v>
      </c>
      <c r="C65">
        <f>Таблица1[[#This Row],[Масса]]</f>
        <v>2.2999999999999998</v>
      </c>
      <c r="D65" t="e">
        <f>IF(Гипотеза!$B$9&lt;&gt;"",IF(ABS(Таблица1[[#This Row],[Масса]])&lt;Гипотеза!$B$9,NA(),Таблица1[[#This Row],[Плотность]]),NA())</f>
        <v>#N/A</v>
      </c>
      <c r="E65" s="1" t="e">
        <f>IF(Таблица1[[#This Row],[Масса]]=ROUND(Гипотеза!$B$6,1),0,NA())</f>
        <v>#N/A</v>
      </c>
      <c r="F65" s="1">
        <f>IF(Гипотеза!$B$10&gt;0,IF(ABS(Таблица1[[#This Row],[Масса]])&lt;Гипотеза!$B$6,NA(),Таблица1[[#This Row],[Плотность]]),NA())</f>
        <v>3.9392686495326526E-2</v>
      </c>
      <c r="G65" s="1"/>
      <c r="H65" s="1"/>
      <c r="I65" s="1"/>
    </row>
    <row r="66" spans="1:9" x14ac:dyDescent="0.25">
      <c r="A66">
        <f t="shared" si="0"/>
        <v>2.4</v>
      </c>
      <c r="B66">
        <f>_xlfn.T.DIST(Таблица1[[#This Row],[Масса]],Гипотеза!$B$8,0)</f>
        <v>3.368953847372131E-2</v>
      </c>
      <c r="C66">
        <f>Таблица1[[#This Row],[Масса]]</f>
        <v>2.4</v>
      </c>
      <c r="D66">
        <f>IF(Гипотеза!$B$9&lt;&gt;"",IF(ABS(Таблица1[[#This Row],[Масса]])&lt;Гипотеза!$B$9,NA(),Таблица1[[#This Row],[Плотность]]),NA())</f>
        <v>3.368953847372131E-2</v>
      </c>
      <c r="E66" s="1" t="e">
        <f>IF(Таблица1[[#This Row],[Масса]]=ROUND(Гипотеза!$B$6,1),0,NA())</f>
        <v>#N/A</v>
      </c>
      <c r="F66" s="1">
        <f>IF(Гипотеза!$B$10&gt;0,IF(ABS(Таблица1[[#This Row],[Масса]])&lt;Гипотеза!$B$6,NA(),Таблица1[[#This Row],[Плотность]]),NA())</f>
        <v>3.368953847372131E-2</v>
      </c>
      <c r="G66" s="1"/>
      <c r="H66" s="1"/>
      <c r="I66" s="1"/>
    </row>
    <row r="67" spans="1:9" x14ac:dyDescent="0.25">
      <c r="A67">
        <f t="shared" si="0"/>
        <v>2.5</v>
      </c>
      <c r="B67">
        <f>_xlfn.T.DIST(Таблица1[[#This Row],[Масса]],Гипотеза!$B$8,0)</f>
        <v>2.8781347589314506E-2</v>
      </c>
      <c r="C67">
        <f>Таблица1[[#This Row],[Масса]]</f>
        <v>2.5</v>
      </c>
      <c r="D67">
        <f>IF(Гипотеза!$B$9&lt;&gt;"",IF(ABS(Таблица1[[#This Row],[Масса]])&lt;Гипотеза!$B$9,NA(),Таблица1[[#This Row],[Плотность]]),NA())</f>
        <v>2.8781347589314506E-2</v>
      </c>
      <c r="E67" s="1" t="e">
        <f>IF(Таблица1[[#This Row],[Масса]]=ROUND(Гипотеза!$B$6,1),0,NA())</f>
        <v>#N/A</v>
      </c>
      <c r="F67" s="1">
        <f>IF(Гипотеза!$B$10&gt;0,IF(ABS(Таблица1[[#This Row],[Масса]])&lt;Гипотеза!$B$6,NA(),Таблица1[[#This Row],[Плотность]]),NA())</f>
        <v>2.8781347589314506E-2</v>
      </c>
      <c r="G67" s="1"/>
      <c r="H67" s="1"/>
      <c r="I67" s="1"/>
    </row>
    <row r="68" spans="1:9" x14ac:dyDescent="0.25">
      <c r="A68">
        <f t="shared" si="0"/>
        <v>2.6</v>
      </c>
      <c r="B68">
        <f>_xlfn.T.DIST(Таблица1[[#This Row],[Масса]],Гипотеза!$B$8,0)</f>
        <v>2.4569108901144228E-2</v>
      </c>
      <c r="C68">
        <f>Таблица1[[#This Row],[Масса]]</f>
        <v>2.6</v>
      </c>
      <c r="D68">
        <f>IF(Гипотеза!$B$9&lt;&gt;"",IF(ABS(Таблица1[[#This Row],[Масса]])&lt;Гипотеза!$B$9,NA(),Таблица1[[#This Row],[Плотность]]),NA())</f>
        <v>2.4569108901144228E-2</v>
      </c>
      <c r="E68" s="1" t="e">
        <f>IF(Таблица1[[#This Row],[Масса]]=ROUND(Гипотеза!$B$6,1),0,NA())</f>
        <v>#N/A</v>
      </c>
      <c r="F68" s="1">
        <f>IF(Гипотеза!$B$10&gt;0,IF(ABS(Таблица1[[#This Row],[Масса]])&lt;Гипотеза!$B$6,NA(),Таблица1[[#This Row],[Плотность]]),NA())</f>
        <v>2.4569108901144228E-2</v>
      </c>
      <c r="G68" s="1"/>
      <c r="H68" s="1"/>
      <c r="I68" s="1"/>
    </row>
    <row r="69" spans="1:9" x14ac:dyDescent="0.25">
      <c r="A69">
        <f t="shared" ref="A69:A77" si="1">ROUND(A68+0.1,1)</f>
        <v>2.7</v>
      </c>
      <c r="B69">
        <f>_xlfn.T.DIST(Таблица1[[#This Row],[Масса]],Гипотеза!$B$8,0)</f>
        <v>2.0962560529462756E-2</v>
      </c>
      <c r="C69">
        <f>Таблица1[[#This Row],[Масса]]</f>
        <v>2.7</v>
      </c>
      <c r="D69">
        <f>IF(Гипотеза!$B$9&lt;&gt;"",IF(ABS(Таблица1[[#This Row],[Масса]])&lt;Гипотеза!$B$9,NA(),Таблица1[[#This Row],[Плотность]]),NA())</f>
        <v>2.0962560529462756E-2</v>
      </c>
      <c r="E69" s="1" t="e">
        <f>IF(Таблица1[[#This Row],[Масса]]=ROUND(Гипотеза!$B$6,1),0,NA())</f>
        <v>#N/A</v>
      </c>
      <c r="F69" s="1">
        <f>IF(Гипотеза!$B$10&gt;0,IF(ABS(Таблица1[[#This Row],[Масса]])&lt;Гипотеза!$B$6,NA(),Таблица1[[#This Row],[Плотность]]),NA())</f>
        <v>2.0962560529462756E-2</v>
      </c>
      <c r="G69" s="1"/>
      <c r="H69" s="1"/>
      <c r="I69" s="1"/>
    </row>
    <row r="70" spans="1:9" x14ac:dyDescent="0.25">
      <c r="A70">
        <f t="shared" si="1"/>
        <v>2.8</v>
      </c>
      <c r="B70">
        <f>_xlfn.T.DIST(Таблица1[[#This Row],[Масса]],Гипотеза!$B$8,0)</f>
        <v>1.7880502361883963E-2</v>
      </c>
      <c r="C70">
        <f>Таблица1[[#This Row],[Масса]]</f>
        <v>2.8</v>
      </c>
      <c r="D70">
        <f>IF(Гипотеза!$B$9&lt;&gt;"",IF(ABS(Таблица1[[#This Row],[Масса]])&lt;Гипотеза!$B$9,NA(),Таблица1[[#This Row],[Плотность]]),NA())</f>
        <v>1.7880502361883963E-2</v>
      </c>
      <c r="E70" s="1" t="e">
        <f>IF(Таблица1[[#This Row],[Масса]]=ROUND(Гипотеза!$B$6,1),0,NA())</f>
        <v>#N/A</v>
      </c>
      <c r="F70" s="1">
        <f>IF(Гипотеза!$B$10&gt;0,IF(ABS(Таблица1[[#This Row],[Масса]])&lt;Гипотеза!$B$6,NA(),Таблица1[[#This Row],[Плотность]]),NA())</f>
        <v>1.7880502361883963E-2</v>
      </c>
      <c r="G70" s="1"/>
      <c r="H70" s="1"/>
      <c r="I70" s="1"/>
    </row>
    <row r="71" spans="1:9" x14ac:dyDescent="0.25">
      <c r="A71">
        <f t="shared" si="1"/>
        <v>2.9</v>
      </c>
      <c r="B71">
        <f>_xlfn.T.DIST(Таблица1[[#This Row],[Масса]],Гипотеза!$B$8,0)</f>
        <v>1.5250686698236272E-2</v>
      </c>
      <c r="C71">
        <f>Таблица1[[#This Row],[Масса]]</f>
        <v>2.9</v>
      </c>
      <c r="D71">
        <f>IF(Гипотеза!$B$9&lt;&gt;"",IF(ABS(Таблица1[[#This Row],[Масса]])&lt;Гипотеза!$B$9,NA(),Таблица1[[#This Row],[Плотность]]),NA())</f>
        <v>1.5250686698236272E-2</v>
      </c>
      <c r="E71" s="1" t="e">
        <f>IF(Таблица1[[#This Row],[Масса]]=ROUND(Гипотеза!$B$6,1),0,NA())</f>
        <v>#N/A</v>
      </c>
      <c r="F71" s="1">
        <f>IF(Гипотеза!$B$10&gt;0,IF(ABS(Таблица1[[#This Row],[Масса]])&lt;Гипотеза!$B$6,NA(),Таблица1[[#This Row],[Плотность]]),NA())</f>
        <v>1.5250686698236272E-2</v>
      </c>
      <c r="G71" s="1"/>
      <c r="H71" s="1"/>
      <c r="I71" s="1"/>
    </row>
    <row r="72" spans="1:9" x14ac:dyDescent="0.25">
      <c r="A72">
        <f t="shared" si="1"/>
        <v>3</v>
      </c>
      <c r="B72">
        <f>_xlfn.T.DIST(Таблица1[[#This Row],[Масса]],Гипотеза!$B$8,0)</f>
        <v>1.3009417992633849E-2</v>
      </c>
      <c r="C72">
        <f>Таблица1[[#This Row],[Масса]]</f>
        <v>3</v>
      </c>
      <c r="D72">
        <f>IF(Гипотеза!$B$9&lt;&gt;"",IF(ABS(Таблица1[[#This Row],[Масса]])&lt;Гипотеза!$B$9,NA(),Таблица1[[#This Row],[Плотность]]),NA())</f>
        <v>1.3009417992633849E-2</v>
      </c>
      <c r="E72" s="1" t="e">
        <f>IF(Таблица1[[#This Row],[Масса]]=ROUND(Гипотеза!$B$6,1),0,NA())</f>
        <v>#N/A</v>
      </c>
      <c r="F72" s="1">
        <f>IF(Гипотеза!$B$10&gt;0,IF(ABS(Таблица1[[#This Row],[Масса]])&lt;Гипотеза!$B$6,NA(),Таблица1[[#This Row],[Плотность]]),NA())</f>
        <v>1.3009417992633849E-2</v>
      </c>
      <c r="G72" s="1"/>
      <c r="H72" s="1"/>
      <c r="I72" s="1"/>
    </row>
    <row r="73" spans="1:9" x14ac:dyDescent="0.25">
      <c r="A73">
        <f t="shared" si="1"/>
        <v>3.1</v>
      </c>
      <c r="B73">
        <f>_xlfn.T.DIST(Таблица1[[#This Row],[Масса]],Гипотеза!$B$8,0)</f>
        <v>1.1100969569471436E-2</v>
      </c>
      <c r="C73">
        <f>Таблица1[[#This Row],[Масса]]</f>
        <v>3.1</v>
      </c>
      <c r="D73">
        <f>IF(Гипотеза!$B$9&lt;&gt;"",IF(ABS(Таблица1[[#This Row],[Масса]])&lt;Гипотеза!$B$9,NA(),Таблица1[[#This Row],[Плотность]]),NA())</f>
        <v>1.1100969569471436E-2</v>
      </c>
      <c r="E73" s="1" t="e">
        <f>IF(Таблица1[[#This Row],[Масса]]=ROUND(Гипотеза!$B$6,1),0,NA())</f>
        <v>#N/A</v>
      </c>
      <c r="F73" s="1">
        <f>IF(Гипотеза!$B$10&gt;0,IF(ABS(Таблица1[[#This Row],[Масса]])&lt;Гипотеза!$B$6,NA(),Таблица1[[#This Row],[Плотность]]),NA())</f>
        <v>1.1100969569471436E-2</v>
      </c>
      <c r="G73" s="1"/>
      <c r="H73" s="1"/>
      <c r="I73" s="1"/>
    </row>
    <row r="74" spans="1:9" x14ac:dyDescent="0.25">
      <c r="A74">
        <f t="shared" si="1"/>
        <v>3.2</v>
      </c>
      <c r="B74">
        <f>_xlfn.T.DIST(Таблица1[[#This Row],[Масса]],Гипотеза!$B$8,0)</f>
        <v>9.4768991936423682E-3</v>
      </c>
      <c r="C74">
        <f>Таблица1[[#This Row],[Масса]]</f>
        <v>3.2</v>
      </c>
      <c r="D74">
        <f>IF(Гипотеза!$B$9&lt;&gt;"",IF(ABS(Таблица1[[#This Row],[Масса]])&lt;Гипотеза!$B$9,NA(),Таблица1[[#This Row],[Плотность]]),NA())</f>
        <v>9.4768991936423682E-3</v>
      </c>
      <c r="E74" s="1" t="e">
        <f>IF(Таблица1[[#This Row],[Масса]]=ROUND(Гипотеза!$B$6,1),0,NA())</f>
        <v>#N/A</v>
      </c>
      <c r="F74" s="1">
        <f>IF(Гипотеза!$B$10&gt;0,IF(ABS(Таблица1[[#This Row],[Масса]])&lt;Гипотеза!$B$6,NA(),Таблица1[[#This Row],[Плотность]]),NA())</f>
        <v>9.4768991936423682E-3</v>
      </c>
      <c r="G74" s="1"/>
      <c r="H74" s="1"/>
      <c r="I74" s="1"/>
    </row>
    <row r="75" spans="1:9" x14ac:dyDescent="0.25">
      <c r="A75">
        <f t="shared" si="1"/>
        <v>3.3</v>
      </c>
      <c r="B75">
        <f>_xlfn.T.DIST(Таблица1[[#This Row],[Масса]],Гипотеза!$B$8,0)</f>
        <v>8.0953234053624153E-3</v>
      </c>
      <c r="C75">
        <f>Таблица1[[#This Row],[Масса]]</f>
        <v>3.3</v>
      </c>
      <c r="D75">
        <f>IF(Гипотеза!$B$9&lt;&gt;"",IF(ABS(Таблица1[[#This Row],[Масса]])&lt;Гипотеза!$B$9,NA(),Таблица1[[#This Row],[Плотность]]),NA())</f>
        <v>8.0953234053624153E-3</v>
      </c>
      <c r="E75" s="1" t="e">
        <f>IF(Таблица1[[#This Row],[Масса]]=ROUND(Гипотеза!$B$6,1),0,NA())</f>
        <v>#N/A</v>
      </c>
      <c r="F75" s="1">
        <f>IF(Гипотеза!$B$10&gt;0,IF(ABS(Таблица1[[#This Row],[Масса]])&lt;Гипотеза!$B$6,NA(),Таблица1[[#This Row],[Плотность]]),NA())</f>
        <v>8.0953234053624153E-3</v>
      </c>
      <c r="G75" s="1"/>
      <c r="H75" s="1"/>
      <c r="I75" s="1"/>
    </row>
    <row r="76" spans="1:9" x14ac:dyDescent="0.25">
      <c r="A76">
        <f t="shared" si="1"/>
        <v>3.4</v>
      </c>
      <c r="B76">
        <f>_xlfn.T.DIST(Таблица1[[#This Row],[Масса]],Гипотеза!$B$8,0)</f>
        <v>6.9201926833809893E-3</v>
      </c>
      <c r="C76">
        <f>Таблица1[[#This Row],[Масса]]</f>
        <v>3.4</v>
      </c>
      <c r="D76">
        <f>IF(Гипотеза!$B$9&lt;&gt;"",IF(ABS(Таблица1[[#This Row],[Масса]])&lt;Гипотеза!$B$9,NA(),Таблица1[[#This Row],[Плотность]]),NA())</f>
        <v>6.9201926833809893E-3</v>
      </c>
      <c r="E76" s="1" t="e">
        <f>IF(Таблица1[[#This Row],[Масса]]=ROUND(Гипотеза!$B$6,1),0,NA())</f>
        <v>#N/A</v>
      </c>
      <c r="F76" s="1">
        <f>IF(Гипотеза!$B$10&gt;0,IF(ABS(Таблица1[[#This Row],[Масса]])&lt;Гипотеза!$B$6,NA(),Таблица1[[#This Row],[Плотность]]),NA())</f>
        <v>6.9201926833809893E-3</v>
      </c>
      <c r="G76" s="1"/>
      <c r="H76" s="1"/>
      <c r="I76" s="1"/>
    </row>
    <row r="77" spans="1:9" x14ac:dyDescent="0.25">
      <c r="A77">
        <f t="shared" si="1"/>
        <v>3.5</v>
      </c>
      <c r="B77">
        <f>_xlfn.T.DIST(Таблица1[[#This Row],[Масса]],Гипотеза!$B$8,0)</f>
        <v>5.9205954902400645E-3</v>
      </c>
      <c r="C77">
        <f>Таблица1[[#This Row],[Масса]]</f>
        <v>3.5</v>
      </c>
      <c r="D77">
        <f>IF(Гипотеза!$B$9&lt;&gt;"",IF(ABS(Таблица1[[#This Row],[Масса]])&lt;Гипотеза!$B$9,NA(),Таблица1[[#This Row],[Плотность]]),NA())</f>
        <v>5.9205954902400645E-3</v>
      </c>
      <c r="E77" s="1" t="e">
        <f>IF(Таблица1[[#This Row],[Масса]]=ROUND(Гипотеза!$B$6,1),0,NA())</f>
        <v>#N/A</v>
      </c>
      <c r="F77" s="1">
        <f>IF(Гипотеза!$B$10&gt;0,IF(ABS(Таблица1[[#This Row],[Масса]])&lt;Гипотеза!$B$6,NA(),Таблица1[[#This Row],[Плотность]]),NA())</f>
        <v>5.9205954902400645E-3</v>
      </c>
      <c r="G77" s="1"/>
      <c r="H77" s="1"/>
      <c r="I77" s="1"/>
    </row>
    <row r="78" spans="1:9" x14ac:dyDescent="0.25">
      <c r="F78" s="1"/>
      <c r="G78" s="1"/>
      <c r="H78" s="1"/>
      <c r="I78" s="1"/>
    </row>
    <row r="79" spans="1:9" x14ac:dyDescent="0.25">
      <c r="F79" s="1"/>
      <c r="G79" s="1"/>
      <c r="H79" s="1"/>
      <c r="I79" s="1"/>
    </row>
    <row r="80" spans="1:9" x14ac:dyDescent="0.25">
      <c r="F80" s="1"/>
      <c r="G80" s="1"/>
      <c r="H80" s="1"/>
      <c r="I80" s="1"/>
    </row>
    <row r="81" spans="6:9" x14ac:dyDescent="0.25">
      <c r="F81" s="1"/>
      <c r="G81" s="1"/>
      <c r="H81" s="1"/>
      <c r="I81" s="1"/>
    </row>
    <row r="82" spans="6:9" x14ac:dyDescent="0.25">
      <c r="F82" s="1"/>
      <c r="G82" s="1"/>
      <c r="H82" s="1"/>
      <c r="I82" s="1"/>
    </row>
    <row r="83" spans="6:9" x14ac:dyDescent="0.25">
      <c r="F83" s="1"/>
      <c r="G83" s="1"/>
      <c r="H83" s="1"/>
      <c r="I83" s="1"/>
    </row>
    <row r="84" spans="6:9" x14ac:dyDescent="0.25">
      <c r="F84" s="1"/>
      <c r="G84" s="1"/>
      <c r="H84" s="1"/>
      <c r="I84" s="1"/>
    </row>
    <row r="85" spans="6:9" x14ac:dyDescent="0.25">
      <c r="F85" s="1"/>
      <c r="G85" s="1"/>
      <c r="H85" s="1"/>
      <c r="I85" s="1"/>
    </row>
    <row r="86" spans="6:9" x14ac:dyDescent="0.25">
      <c r="F86" s="1"/>
      <c r="G86" s="1"/>
      <c r="H86" s="1"/>
      <c r="I86" s="1"/>
    </row>
    <row r="87" spans="6:9" x14ac:dyDescent="0.25">
      <c r="F87" s="1"/>
      <c r="G87" s="1"/>
      <c r="H87" s="1"/>
      <c r="I87" s="1"/>
    </row>
    <row r="88" spans="6:9" x14ac:dyDescent="0.25">
      <c r="F88" s="1"/>
      <c r="G88" s="1"/>
      <c r="H88" s="1"/>
      <c r="I88" s="1"/>
    </row>
    <row r="89" spans="6:9" x14ac:dyDescent="0.25">
      <c r="F89" s="1"/>
      <c r="G89" s="1"/>
      <c r="H89" s="1"/>
      <c r="I89" s="1"/>
    </row>
    <row r="90" spans="6:9" x14ac:dyDescent="0.25">
      <c r="F90" s="1"/>
      <c r="G90" s="1"/>
      <c r="H90" s="1"/>
      <c r="I90" s="1"/>
    </row>
    <row r="91" spans="6:9" x14ac:dyDescent="0.25">
      <c r="F91" s="1"/>
      <c r="G91" s="1"/>
      <c r="H91" s="1"/>
      <c r="I91" s="1"/>
    </row>
    <row r="92" spans="6:9" x14ac:dyDescent="0.25">
      <c r="F92" s="1"/>
      <c r="G92" s="1"/>
      <c r="H92" s="1"/>
      <c r="I92" s="1"/>
    </row>
    <row r="93" spans="6:9" x14ac:dyDescent="0.25">
      <c r="F93" s="1"/>
      <c r="G93" s="1"/>
      <c r="H93" s="1"/>
      <c r="I93" s="1"/>
    </row>
    <row r="94" spans="6:9" x14ac:dyDescent="0.25">
      <c r="F94" s="1"/>
      <c r="G94" s="1"/>
      <c r="H94" s="1"/>
      <c r="I94" s="1"/>
    </row>
    <row r="95" spans="6:9" x14ac:dyDescent="0.25">
      <c r="F95" s="1"/>
      <c r="G95" s="1"/>
      <c r="H95" s="1"/>
      <c r="I95" s="1"/>
    </row>
    <row r="96" spans="6:9" x14ac:dyDescent="0.25">
      <c r="F96" s="1"/>
      <c r="G96" s="1"/>
      <c r="H96" s="1"/>
      <c r="I96" s="1"/>
    </row>
    <row r="97" spans="6:9" x14ac:dyDescent="0.25">
      <c r="F97" s="1"/>
      <c r="G97" s="1"/>
      <c r="H97" s="1"/>
      <c r="I97" s="1"/>
    </row>
    <row r="98" spans="6:9" x14ac:dyDescent="0.25">
      <c r="F98" s="1"/>
      <c r="G98" s="1"/>
      <c r="H98" s="1"/>
      <c r="I98" s="1"/>
    </row>
    <row r="99" spans="6:9" x14ac:dyDescent="0.25">
      <c r="F99" s="1"/>
      <c r="G99" s="1"/>
      <c r="H99" s="1"/>
      <c r="I99" s="1"/>
    </row>
    <row r="100" spans="6:9" x14ac:dyDescent="0.25">
      <c r="F100" s="1"/>
      <c r="G100" s="1"/>
      <c r="H100" s="1"/>
      <c r="I100" s="1"/>
    </row>
    <row r="101" spans="6:9" x14ac:dyDescent="0.25">
      <c r="F101" s="1"/>
      <c r="G101" s="1"/>
      <c r="H101" s="1"/>
      <c r="I101" s="1"/>
    </row>
    <row r="102" spans="6:9" x14ac:dyDescent="0.25">
      <c r="F102" s="1"/>
      <c r="G102" s="1"/>
      <c r="H102" s="1"/>
      <c r="I102" s="1"/>
    </row>
    <row r="103" spans="6:9" x14ac:dyDescent="0.25">
      <c r="F103" s="1"/>
      <c r="G103" s="1"/>
      <c r="H103" s="1"/>
      <c r="I103" s="1"/>
    </row>
    <row r="104" spans="6:9" x14ac:dyDescent="0.25">
      <c r="F104" s="1"/>
      <c r="G104" s="1"/>
      <c r="H104" s="1"/>
      <c r="I104" s="1"/>
    </row>
    <row r="105" spans="6:9" x14ac:dyDescent="0.25">
      <c r="F105" s="1"/>
      <c r="G105" s="1"/>
      <c r="H105" s="1"/>
      <c r="I105" s="1"/>
    </row>
    <row r="106" spans="6:9" x14ac:dyDescent="0.25">
      <c r="F106" s="1"/>
      <c r="G106" s="1"/>
      <c r="H106" s="1"/>
      <c r="I106" s="1"/>
    </row>
    <row r="107" spans="6:9" x14ac:dyDescent="0.25">
      <c r="F107" s="1"/>
      <c r="G107" s="1"/>
      <c r="H107" s="1"/>
      <c r="I107" s="1"/>
    </row>
    <row r="108" spans="6:9" x14ac:dyDescent="0.25">
      <c r="F108" s="1"/>
      <c r="G108" s="1"/>
      <c r="H108" s="1"/>
      <c r="I108" s="1"/>
    </row>
    <row r="109" spans="6:9" x14ac:dyDescent="0.25">
      <c r="F109" s="1"/>
      <c r="G109" s="1"/>
      <c r="H109" s="1"/>
      <c r="I109" s="1"/>
    </row>
    <row r="110" spans="6:9" x14ac:dyDescent="0.25">
      <c r="F110" s="1"/>
      <c r="G110" s="1"/>
      <c r="H110" s="1"/>
      <c r="I110" s="1"/>
    </row>
    <row r="111" spans="6:9" x14ac:dyDescent="0.25">
      <c r="F111" s="1"/>
      <c r="G111" s="1"/>
      <c r="H111" s="1"/>
      <c r="I111" s="1"/>
    </row>
    <row r="112" spans="6:9" x14ac:dyDescent="0.25">
      <c r="F112" s="1"/>
      <c r="G112" s="1"/>
      <c r="H112" s="1"/>
      <c r="I112" s="1"/>
    </row>
    <row r="113" spans="6:9" x14ac:dyDescent="0.25">
      <c r="F113" s="1"/>
      <c r="G113" s="1"/>
      <c r="H113" s="1"/>
      <c r="I113" s="1"/>
    </row>
    <row r="114" spans="6:9" x14ac:dyDescent="0.25">
      <c r="F114" s="1"/>
      <c r="G114" s="1"/>
      <c r="H114" s="1"/>
      <c r="I114" s="1"/>
    </row>
    <row r="115" spans="6:9" x14ac:dyDescent="0.25">
      <c r="F115" s="1"/>
      <c r="G115" s="1"/>
      <c r="H115" s="1"/>
      <c r="I115" s="1"/>
    </row>
    <row r="116" spans="6:9" x14ac:dyDescent="0.25">
      <c r="F116" s="1"/>
      <c r="G116" s="1"/>
      <c r="H116" s="1"/>
      <c r="I116" s="1"/>
    </row>
    <row r="117" spans="6:9" x14ac:dyDescent="0.25">
      <c r="F117" s="1"/>
      <c r="G117" s="1"/>
      <c r="H117" s="1"/>
      <c r="I117" s="1"/>
    </row>
    <row r="118" spans="6:9" x14ac:dyDescent="0.25">
      <c r="F118" s="1"/>
      <c r="G118" s="1"/>
      <c r="H118" s="1"/>
      <c r="I118" s="1"/>
    </row>
    <row r="119" spans="6:9" x14ac:dyDescent="0.25">
      <c r="F119" s="1"/>
      <c r="G119" s="1"/>
      <c r="H119" s="1"/>
      <c r="I119" s="1"/>
    </row>
    <row r="120" spans="6:9" x14ac:dyDescent="0.25">
      <c r="F120" s="1"/>
      <c r="G120" s="1"/>
      <c r="H120" s="1"/>
      <c r="I120" s="1"/>
    </row>
    <row r="121" spans="6:9" x14ac:dyDescent="0.25">
      <c r="F121" s="1"/>
      <c r="G121" s="1"/>
      <c r="H121" s="1"/>
      <c r="I121" s="1"/>
    </row>
    <row r="122" spans="6:9" x14ac:dyDescent="0.25">
      <c r="F122" s="1"/>
      <c r="G122" s="1"/>
      <c r="H122" s="1"/>
      <c r="I122" s="1"/>
    </row>
    <row r="123" spans="6:9" x14ac:dyDescent="0.25">
      <c r="F123" s="1"/>
      <c r="G123" s="1"/>
      <c r="H123" s="1"/>
      <c r="I123" s="1"/>
    </row>
    <row r="124" spans="6:9" x14ac:dyDescent="0.25">
      <c r="F124" s="1"/>
      <c r="G124" s="1"/>
      <c r="H124" s="1"/>
      <c r="I124" s="1"/>
    </row>
    <row r="125" spans="6:9" x14ac:dyDescent="0.25">
      <c r="F125" s="1"/>
      <c r="G125" s="1"/>
      <c r="H125" s="1"/>
      <c r="I125" s="1"/>
    </row>
    <row r="126" spans="6:9" x14ac:dyDescent="0.25">
      <c r="F126" s="1"/>
      <c r="G126" s="1"/>
      <c r="H126" s="1"/>
      <c r="I126" s="1"/>
    </row>
    <row r="127" spans="6:9" x14ac:dyDescent="0.25">
      <c r="F127" s="1"/>
      <c r="G127" s="1"/>
      <c r="H127" s="1"/>
      <c r="I127" s="1"/>
    </row>
    <row r="128" spans="6:9" x14ac:dyDescent="0.25">
      <c r="F128" s="1"/>
      <c r="G128" s="1"/>
      <c r="H128" s="1"/>
      <c r="I128" s="1"/>
    </row>
    <row r="129" spans="6:9" x14ac:dyDescent="0.25">
      <c r="F129" s="1"/>
      <c r="G129" s="1"/>
      <c r="H129" s="1"/>
      <c r="I129" s="1"/>
    </row>
    <row r="130" spans="6:9" x14ac:dyDescent="0.25">
      <c r="F130" s="1"/>
      <c r="G130" s="1"/>
      <c r="H130" s="1"/>
      <c r="I130" s="1"/>
    </row>
    <row r="131" spans="6:9" x14ac:dyDescent="0.25">
      <c r="F131" s="1"/>
      <c r="G131" s="1"/>
      <c r="H131" s="1"/>
      <c r="I131" s="1"/>
    </row>
    <row r="132" spans="6:9" x14ac:dyDescent="0.25">
      <c r="F132" s="1"/>
      <c r="G132" s="1"/>
      <c r="H132" s="1"/>
      <c r="I132" s="1"/>
    </row>
    <row r="133" spans="6:9" x14ac:dyDescent="0.25">
      <c r="F133" s="1"/>
      <c r="G133" s="1"/>
      <c r="H133" s="1"/>
      <c r="I133" s="1"/>
    </row>
    <row r="134" spans="6:9" x14ac:dyDescent="0.25">
      <c r="F134" s="1"/>
      <c r="G134" s="1"/>
      <c r="H134" s="1"/>
      <c r="I134" s="1"/>
    </row>
    <row r="135" spans="6:9" x14ac:dyDescent="0.25">
      <c r="F135" s="1"/>
      <c r="G135" s="1"/>
      <c r="H135" s="1"/>
      <c r="I135" s="1"/>
    </row>
    <row r="136" spans="6:9" x14ac:dyDescent="0.25">
      <c r="F136" s="1"/>
      <c r="G136" s="1"/>
      <c r="H136" s="1"/>
      <c r="I136" s="1"/>
    </row>
    <row r="137" spans="6:9" x14ac:dyDescent="0.25">
      <c r="F137" s="1"/>
      <c r="G137" s="1"/>
      <c r="H137" s="1"/>
      <c r="I137" s="1"/>
    </row>
    <row r="138" spans="6:9" x14ac:dyDescent="0.25">
      <c r="F138" s="1"/>
      <c r="G138" s="1"/>
      <c r="H138" s="1"/>
      <c r="I138" s="1"/>
    </row>
    <row r="139" spans="6:9" x14ac:dyDescent="0.25">
      <c r="F139" s="1"/>
      <c r="G139" s="1"/>
      <c r="H139" s="1"/>
      <c r="I139" s="1"/>
    </row>
    <row r="140" spans="6:9" x14ac:dyDescent="0.25">
      <c r="F140" s="1"/>
      <c r="G140" s="1"/>
      <c r="H140" s="1"/>
      <c r="I140" s="1"/>
    </row>
    <row r="141" spans="6:9" x14ac:dyDescent="0.25">
      <c r="F141" s="1"/>
      <c r="G141" s="1"/>
      <c r="H141" s="1"/>
      <c r="I141" s="1"/>
    </row>
    <row r="142" spans="6:9" x14ac:dyDescent="0.25">
      <c r="F142" s="1"/>
      <c r="G142" s="1"/>
      <c r="H142" s="1"/>
      <c r="I142" s="1"/>
    </row>
    <row r="143" spans="6:9" x14ac:dyDescent="0.25">
      <c r="F143" s="1"/>
      <c r="G143" s="1"/>
      <c r="H143" s="1"/>
      <c r="I143" s="1"/>
    </row>
    <row r="144" spans="6:9" x14ac:dyDescent="0.25">
      <c r="F144" s="1"/>
      <c r="G144" s="1"/>
      <c r="H144" s="1"/>
      <c r="I144" s="1"/>
    </row>
    <row r="145" spans="6:9" x14ac:dyDescent="0.25">
      <c r="F145" s="1"/>
      <c r="G145" s="1"/>
      <c r="H145" s="1"/>
      <c r="I145" s="1"/>
    </row>
    <row r="146" spans="6:9" x14ac:dyDescent="0.25">
      <c r="F146" s="1"/>
      <c r="G146" s="1"/>
      <c r="H146" s="1"/>
      <c r="I146" s="1"/>
    </row>
    <row r="147" spans="6:9" x14ac:dyDescent="0.25">
      <c r="F147" s="1"/>
      <c r="G147" s="1"/>
      <c r="H147" s="1"/>
      <c r="I147" s="1"/>
    </row>
    <row r="148" spans="6:9" x14ac:dyDescent="0.25">
      <c r="F148" s="1"/>
      <c r="G148" s="1"/>
      <c r="H148" s="1"/>
      <c r="I148" s="1"/>
    </row>
    <row r="149" spans="6:9" x14ac:dyDescent="0.25">
      <c r="F149" s="1"/>
      <c r="G149" s="1"/>
      <c r="H149" s="1"/>
      <c r="I149" s="1"/>
    </row>
    <row r="150" spans="6:9" x14ac:dyDescent="0.25">
      <c r="F150" s="1"/>
      <c r="G150" s="1"/>
      <c r="H150" s="1"/>
      <c r="I150" s="1"/>
    </row>
    <row r="151" spans="6:9" x14ac:dyDescent="0.25">
      <c r="F151" s="1"/>
      <c r="G151" s="1"/>
      <c r="H151" s="1"/>
      <c r="I151" s="1"/>
    </row>
    <row r="152" spans="6:9" x14ac:dyDescent="0.25">
      <c r="F152" s="1"/>
      <c r="G152" s="1"/>
      <c r="H152" s="1"/>
      <c r="I152" s="1"/>
    </row>
    <row r="153" spans="6:9" x14ac:dyDescent="0.25">
      <c r="F153" s="1"/>
      <c r="G153" s="1"/>
      <c r="H153" s="1"/>
      <c r="I153" s="1"/>
    </row>
    <row r="154" spans="6:9" x14ac:dyDescent="0.25">
      <c r="F154" s="1"/>
      <c r="G154" s="1"/>
      <c r="H154" s="1"/>
      <c r="I154" s="1"/>
    </row>
    <row r="155" spans="6:9" x14ac:dyDescent="0.25">
      <c r="F155" s="1"/>
      <c r="G155" s="1"/>
      <c r="H155" s="1"/>
      <c r="I155" s="1"/>
    </row>
    <row r="156" spans="6:9" x14ac:dyDescent="0.25">
      <c r="F156" s="1"/>
      <c r="G156" s="1"/>
      <c r="H156" s="1"/>
      <c r="I156" s="1"/>
    </row>
    <row r="157" spans="6:9" x14ac:dyDescent="0.25">
      <c r="F157" s="1"/>
      <c r="G157" s="1"/>
      <c r="H157" s="1"/>
      <c r="I157" s="1"/>
    </row>
    <row r="158" spans="6:9" x14ac:dyDescent="0.25">
      <c r="F158" s="1"/>
      <c r="G158" s="1"/>
      <c r="H158" s="1"/>
      <c r="I158" s="1"/>
    </row>
    <row r="159" spans="6:9" x14ac:dyDescent="0.25">
      <c r="F159" s="1"/>
      <c r="G159" s="1"/>
      <c r="H159" s="1"/>
      <c r="I159" s="1"/>
    </row>
    <row r="160" spans="6:9" x14ac:dyDescent="0.25">
      <c r="F160" s="1"/>
      <c r="G160" s="1"/>
      <c r="H160" s="1"/>
      <c r="I160" s="1"/>
    </row>
    <row r="161" spans="6:9" x14ac:dyDescent="0.25">
      <c r="F161" s="1"/>
      <c r="G161" s="1"/>
      <c r="H161" s="1"/>
      <c r="I161" s="1"/>
    </row>
    <row r="162" spans="6:9" x14ac:dyDescent="0.25">
      <c r="F162" s="1"/>
      <c r="G162" s="1"/>
      <c r="H162" s="1"/>
      <c r="I162" s="1"/>
    </row>
    <row r="163" spans="6:9" x14ac:dyDescent="0.25">
      <c r="F163" s="1"/>
      <c r="G163" s="1"/>
      <c r="H163" s="1"/>
      <c r="I163" s="1"/>
    </row>
    <row r="164" spans="6:9" x14ac:dyDescent="0.25">
      <c r="F164" s="1"/>
      <c r="G164" s="1"/>
      <c r="H164" s="1"/>
      <c r="I164" s="1"/>
    </row>
    <row r="165" spans="6:9" x14ac:dyDescent="0.25">
      <c r="F165" s="1"/>
      <c r="G165" s="1"/>
      <c r="H165" s="1"/>
      <c r="I165" s="1"/>
    </row>
    <row r="166" spans="6:9" x14ac:dyDescent="0.25">
      <c r="F166" s="1"/>
      <c r="G166" s="1"/>
      <c r="H166" s="1"/>
      <c r="I166" s="1"/>
    </row>
    <row r="167" spans="6:9" x14ac:dyDescent="0.25">
      <c r="F167" s="1"/>
      <c r="G167" s="1"/>
      <c r="H167" s="1"/>
      <c r="I167" s="1"/>
    </row>
    <row r="168" spans="6:9" x14ac:dyDescent="0.25">
      <c r="F168" s="1"/>
      <c r="G168" s="1"/>
      <c r="H168" s="1"/>
      <c r="I168" s="1"/>
    </row>
    <row r="169" spans="6:9" x14ac:dyDescent="0.25">
      <c r="F169" s="1"/>
      <c r="G169" s="1"/>
      <c r="H169" s="1"/>
      <c r="I169" s="1"/>
    </row>
    <row r="170" spans="6:9" x14ac:dyDescent="0.25">
      <c r="F170" s="1"/>
      <c r="G170" s="1"/>
      <c r="H170" s="1"/>
      <c r="I170" s="1"/>
    </row>
    <row r="171" spans="6:9" x14ac:dyDescent="0.25">
      <c r="F171" s="1"/>
      <c r="G171" s="1"/>
      <c r="H171" s="1"/>
      <c r="I171" s="1"/>
    </row>
    <row r="172" spans="6:9" x14ac:dyDescent="0.25">
      <c r="F172" s="1"/>
      <c r="G172" s="1"/>
      <c r="H172" s="1"/>
      <c r="I172" s="1"/>
    </row>
    <row r="173" spans="6:9" x14ac:dyDescent="0.25">
      <c r="F173" s="1"/>
      <c r="G173" s="1"/>
      <c r="H173" s="1"/>
      <c r="I173" s="1"/>
    </row>
    <row r="174" spans="6:9" x14ac:dyDescent="0.25">
      <c r="F174" s="1"/>
      <c r="G174" s="1"/>
      <c r="H174" s="1"/>
      <c r="I174" s="1"/>
    </row>
    <row r="175" spans="6:9" x14ac:dyDescent="0.25">
      <c r="F175" s="1"/>
      <c r="G175" s="1"/>
      <c r="H175" s="1"/>
      <c r="I175" s="1"/>
    </row>
    <row r="176" spans="6:9" x14ac:dyDescent="0.25">
      <c r="F176" s="1"/>
      <c r="G176" s="1"/>
      <c r="H176" s="1"/>
      <c r="I176" s="1"/>
    </row>
    <row r="177" spans="6:9" x14ac:dyDescent="0.25">
      <c r="F177" s="1"/>
      <c r="G177" s="1"/>
      <c r="H177" s="1"/>
      <c r="I177" s="1"/>
    </row>
    <row r="178" spans="6:9" x14ac:dyDescent="0.25">
      <c r="F178" s="1"/>
      <c r="G178" s="1"/>
      <c r="H178" s="1"/>
      <c r="I178" s="1"/>
    </row>
    <row r="179" spans="6:9" x14ac:dyDescent="0.25">
      <c r="F179" s="1"/>
      <c r="G179" s="1"/>
      <c r="H179" s="1"/>
      <c r="I179" s="1"/>
    </row>
    <row r="180" spans="6:9" x14ac:dyDescent="0.25">
      <c r="F180" s="1"/>
      <c r="G180" s="1"/>
      <c r="H180" s="1"/>
      <c r="I180" s="1"/>
    </row>
    <row r="181" spans="6:9" x14ac:dyDescent="0.25">
      <c r="F181" s="1"/>
      <c r="G181" s="1"/>
      <c r="H181" s="1"/>
      <c r="I181" s="1"/>
    </row>
    <row r="182" spans="6:9" x14ac:dyDescent="0.25">
      <c r="F182" s="1"/>
      <c r="G182" s="1"/>
      <c r="H182" s="1"/>
      <c r="I182" s="1"/>
    </row>
    <row r="183" spans="6:9" x14ac:dyDescent="0.25">
      <c r="F183" s="1"/>
      <c r="G183" s="1"/>
      <c r="H183" s="1"/>
      <c r="I183" s="1"/>
    </row>
    <row r="184" spans="6:9" x14ac:dyDescent="0.25">
      <c r="F184" s="1"/>
      <c r="G184" s="1"/>
      <c r="H184" s="1"/>
      <c r="I184" s="1"/>
    </row>
    <row r="185" spans="6:9" x14ac:dyDescent="0.25">
      <c r="F185" s="1"/>
      <c r="G185" s="1"/>
      <c r="H185" s="1"/>
      <c r="I185" s="1"/>
    </row>
    <row r="186" spans="6:9" x14ac:dyDescent="0.25">
      <c r="F186" s="1"/>
      <c r="G186" s="1"/>
      <c r="H186" s="1"/>
      <c r="I186" s="1"/>
    </row>
    <row r="187" spans="6:9" x14ac:dyDescent="0.25">
      <c r="F187" s="1"/>
      <c r="G187" s="1"/>
      <c r="H187" s="1"/>
      <c r="I187" s="1"/>
    </row>
    <row r="188" spans="6:9" x14ac:dyDescent="0.25">
      <c r="F188" s="1"/>
      <c r="G188" s="1"/>
      <c r="H188" s="1"/>
      <c r="I188" s="1"/>
    </row>
    <row r="189" spans="6:9" x14ac:dyDescent="0.25">
      <c r="F189" s="1"/>
      <c r="G189" s="1"/>
      <c r="H189" s="1"/>
      <c r="I189" s="1"/>
    </row>
    <row r="190" spans="6:9" x14ac:dyDescent="0.25">
      <c r="F190" s="1"/>
      <c r="G190" s="1"/>
      <c r="H190" s="1"/>
      <c r="I190" s="1"/>
    </row>
    <row r="191" spans="6:9" x14ac:dyDescent="0.25">
      <c r="F191" s="1"/>
      <c r="G191" s="1"/>
      <c r="H191" s="1"/>
      <c r="I191" s="1"/>
    </row>
    <row r="192" spans="6:9" x14ac:dyDescent="0.25">
      <c r="F192" s="1"/>
      <c r="G192" s="1"/>
      <c r="H192" s="1"/>
      <c r="I192" s="1"/>
    </row>
    <row r="193" spans="6:9" x14ac:dyDescent="0.25">
      <c r="F193" s="1"/>
      <c r="G193" s="1"/>
      <c r="H193" s="1"/>
      <c r="I193" s="1"/>
    </row>
    <row r="194" spans="6:9" x14ac:dyDescent="0.25">
      <c r="F194" s="1"/>
      <c r="G194" s="1"/>
      <c r="H194" s="1"/>
      <c r="I194" s="1"/>
    </row>
    <row r="195" spans="6:9" x14ac:dyDescent="0.25">
      <c r="F195" s="1"/>
      <c r="G195" s="1"/>
      <c r="H195" s="1"/>
      <c r="I195" s="1"/>
    </row>
    <row r="196" spans="6:9" x14ac:dyDescent="0.25">
      <c r="F196" s="1"/>
      <c r="G196" s="1"/>
      <c r="H196" s="1"/>
      <c r="I196" s="1"/>
    </row>
    <row r="197" spans="6:9" x14ac:dyDescent="0.25">
      <c r="F197" s="1"/>
      <c r="G197" s="1"/>
      <c r="H197" s="1"/>
      <c r="I197" s="1"/>
    </row>
    <row r="198" spans="6:9" x14ac:dyDescent="0.25">
      <c r="F198" s="1"/>
      <c r="G198" s="1"/>
      <c r="H198" s="1"/>
      <c r="I198" s="1"/>
    </row>
    <row r="199" spans="6:9" x14ac:dyDescent="0.25">
      <c r="F199" s="1"/>
      <c r="G199" s="1"/>
      <c r="H199" s="1"/>
      <c r="I199" s="1"/>
    </row>
    <row r="200" spans="6:9" x14ac:dyDescent="0.25">
      <c r="F200" s="1"/>
      <c r="G200" s="1"/>
      <c r="H200" s="1"/>
      <c r="I200" s="1"/>
    </row>
    <row r="201" spans="6:9" x14ac:dyDescent="0.25">
      <c r="F201" s="1"/>
      <c r="G201" s="1"/>
      <c r="H201" s="1"/>
      <c r="I201" s="1"/>
    </row>
    <row r="202" spans="6:9" x14ac:dyDescent="0.25">
      <c r="F202" s="1"/>
      <c r="G202" s="1"/>
      <c r="H202" s="1"/>
      <c r="I202" s="1"/>
    </row>
    <row r="203" spans="6:9" x14ac:dyDescent="0.25">
      <c r="F203" s="1"/>
      <c r="G203" s="1"/>
      <c r="H203" s="1"/>
      <c r="I203" s="1"/>
    </row>
    <row r="204" spans="6:9" x14ac:dyDescent="0.25">
      <c r="F204" s="1"/>
      <c r="G204" s="1"/>
      <c r="H204" s="1"/>
      <c r="I204" s="1"/>
    </row>
    <row r="205" spans="6:9" x14ac:dyDescent="0.25">
      <c r="F205" s="1"/>
      <c r="G205" s="1"/>
      <c r="H205" s="1"/>
      <c r="I205" s="1"/>
    </row>
    <row r="206" spans="6:9" x14ac:dyDescent="0.25">
      <c r="F206" s="1"/>
      <c r="G206" s="1"/>
      <c r="H206" s="1"/>
      <c r="I206" s="1"/>
    </row>
    <row r="207" spans="6:9" x14ac:dyDescent="0.25">
      <c r="F207" s="1"/>
      <c r="G207" s="1"/>
      <c r="H207" s="1"/>
      <c r="I207" s="1"/>
    </row>
    <row r="208" spans="6:9" x14ac:dyDescent="0.25">
      <c r="F208" s="1"/>
      <c r="G208" s="1"/>
      <c r="H208" s="1"/>
      <c r="I208" s="1"/>
    </row>
    <row r="209" spans="6:9" x14ac:dyDescent="0.25">
      <c r="F209" s="1"/>
      <c r="G209" s="1"/>
      <c r="H209" s="1"/>
      <c r="I209" s="1"/>
    </row>
    <row r="210" spans="6:9" x14ac:dyDescent="0.25">
      <c r="F210" s="1"/>
      <c r="G210" s="1"/>
      <c r="H210" s="1"/>
      <c r="I210" s="1"/>
    </row>
    <row r="211" spans="6:9" x14ac:dyDescent="0.25">
      <c r="F211" s="1"/>
      <c r="G211" s="1"/>
      <c r="H211" s="1"/>
      <c r="I211" s="1"/>
    </row>
    <row r="212" spans="6:9" x14ac:dyDescent="0.25">
      <c r="F212" s="1"/>
      <c r="G212" s="1"/>
      <c r="H212" s="1"/>
      <c r="I212" s="1"/>
    </row>
    <row r="213" spans="6:9" x14ac:dyDescent="0.25">
      <c r="F213" s="1"/>
      <c r="G213" s="1"/>
      <c r="H213" s="1"/>
      <c r="I213" s="1"/>
    </row>
    <row r="214" spans="6:9" x14ac:dyDescent="0.25">
      <c r="F214" s="1"/>
      <c r="G214" s="1"/>
      <c r="H214" s="1"/>
      <c r="I214" s="1"/>
    </row>
    <row r="215" spans="6:9" x14ac:dyDescent="0.25">
      <c r="F215" s="1"/>
      <c r="G215" s="1"/>
      <c r="H215" s="1"/>
      <c r="I215" s="1"/>
    </row>
    <row r="216" spans="6:9" x14ac:dyDescent="0.25">
      <c r="F216" s="1"/>
      <c r="G216" s="1"/>
      <c r="H216" s="1"/>
      <c r="I216" s="1"/>
    </row>
    <row r="217" spans="6:9" x14ac:dyDescent="0.25">
      <c r="F217" s="1"/>
      <c r="G217" s="1"/>
      <c r="H217" s="1"/>
      <c r="I217" s="1"/>
    </row>
    <row r="218" spans="6:9" x14ac:dyDescent="0.25">
      <c r="F218" s="1"/>
      <c r="G218" s="1"/>
      <c r="H218" s="1"/>
      <c r="I218" s="1"/>
    </row>
    <row r="219" spans="6:9" x14ac:dyDescent="0.25">
      <c r="F219" s="1"/>
      <c r="G219" s="1"/>
      <c r="H219" s="1"/>
      <c r="I219" s="1"/>
    </row>
    <row r="220" spans="6:9" x14ac:dyDescent="0.25">
      <c r="F220" s="1"/>
      <c r="G220" s="1"/>
      <c r="H220" s="1"/>
      <c r="I220" s="1"/>
    </row>
    <row r="221" spans="6:9" x14ac:dyDescent="0.25">
      <c r="F221" s="1"/>
      <c r="G221" s="1"/>
      <c r="H221" s="1"/>
      <c r="I221" s="1"/>
    </row>
    <row r="222" spans="6:9" x14ac:dyDescent="0.25">
      <c r="F222" s="1"/>
      <c r="G222" s="1"/>
      <c r="H222" s="1"/>
      <c r="I222" s="1"/>
    </row>
    <row r="223" spans="6:9" x14ac:dyDescent="0.25">
      <c r="F223" s="1"/>
      <c r="G223" s="1"/>
      <c r="H223" s="1"/>
      <c r="I223" s="1"/>
    </row>
    <row r="224" spans="6:9" x14ac:dyDescent="0.25">
      <c r="F224" s="1"/>
      <c r="G224" s="1"/>
      <c r="H224" s="1"/>
      <c r="I224" s="1"/>
    </row>
    <row r="225" spans="6:9" x14ac:dyDescent="0.25">
      <c r="F225" s="1"/>
      <c r="G225" s="1"/>
      <c r="H225" s="1"/>
      <c r="I225" s="1"/>
    </row>
    <row r="226" spans="6:9" x14ac:dyDescent="0.25">
      <c r="F226" s="1"/>
      <c r="G226" s="1"/>
      <c r="H226" s="1"/>
      <c r="I226" s="1"/>
    </row>
    <row r="227" spans="6:9" x14ac:dyDescent="0.25">
      <c r="F227" s="1"/>
      <c r="G227" s="1"/>
      <c r="H227" s="1"/>
      <c r="I227" s="1"/>
    </row>
    <row r="228" spans="6:9" x14ac:dyDescent="0.25">
      <c r="F228" s="1"/>
      <c r="G228" s="1"/>
      <c r="H228" s="1"/>
      <c r="I228" s="1"/>
    </row>
    <row r="229" spans="6:9" x14ac:dyDescent="0.25">
      <c r="F229" s="1"/>
      <c r="G229" s="1"/>
      <c r="H229" s="1"/>
      <c r="I229" s="1"/>
    </row>
    <row r="230" spans="6:9" x14ac:dyDescent="0.25">
      <c r="F230" s="1"/>
      <c r="G230" s="1"/>
      <c r="H230" s="1"/>
      <c r="I230" s="1"/>
    </row>
    <row r="231" spans="6:9" x14ac:dyDescent="0.25">
      <c r="F231" s="1"/>
      <c r="G231" s="1"/>
      <c r="H231" s="1"/>
      <c r="I231" s="1"/>
    </row>
    <row r="232" spans="6:9" x14ac:dyDescent="0.25">
      <c r="F232" s="1"/>
      <c r="G232" s="1"/>
      <c r="H232" s="1"/>
      <c r="I232" s="1"/>
    </row>
    <row r="233" spans="6:9" x14ac:dyDescent="0.25">
      <c r="F233" s="1"/>
      <c r="G233" s="1"/>
      <c r="H233" s="1"/>
      <c r="I233" s="1"/>
    </row>
    <row r="234" spans="6:9" x14ac:dyDescent="0.25">
      <c r="F234" s="1"/>
      <c r="G234" s="1"/>
      <c r="H234" s="1"/>
      <c r="I234" s="1"/>
    </row>
    <row r="235" spans="6:9" x14ac:dyDescent="0.25">
      <c r="F235" s="1"/>
      <c r="G235" s="1"/>
      <c r="H235" s="1"/>
      <c r="I235" s="1"/>
    </row>
    <row r="236" spans="6:9" x14ac:dyDescent="0.25">
      <c r="F236" s="1"/>
      <c r="G236" s="1"/>
      <c r="H236" s="1"/>
      <c r="I236" s="1"/>
    </row>
    <row r="237" spans="6:9" x14ac:dyDescent="0.25">
      <c r="F237" s="1"/>
      <c r="G237" s="1"/>
      <c r="H237" s="1"/>
      <c r="I237" s="1"/>
    </row>
    <row r="238" spans="6:9" x14ac:dyDescent="0.25">
      <c r="F238" s="1"/>
      <c r="G238" s="1"/>
      <c r="H238" s="1"/>
      <c r="I238" s="1"/>
    </row>
    <row r="239" spans="6:9" x14ac:dyDescent="0.25">
      <c r="F239" s="1"/>
      <c r="G239" s="1"/>
      <c r="H239" s="1"/>
      <c r="I239" s="1"/>
    </row>
    <row r="240" spans="6:9" x14ac:dyDescent="0.25">
      <c r="F240" s="1"/>
      <c r="G240" s="1"/>
      <c r="H240" s="1"/>
      <c r="I240" s="1"/>
    </row>
    <row r="241" spans="6:9" x14ac:dyDescent="0.25">
      <c r="F241" s="1"/>
      <c r="G241" s="1"/>
      <c r="H241" s="1"/>
      <c r="I241" s="1"/>
    </row>
    <row r="242" spans="6:9" x14ac:dyDescent="0.25">
      <c r="F242" s="1"/>
      <c r="G242" s="1"/>
      <c r="H242" s="1"/>
      <c r="I242" s="1"/>
    </row>
    <row r="243" spans="6:9" x14ac:dyDescent="0.25">
      <c r="F243" s="1"/>
      <c r="G243" s="1"/>
      <c r="H243" s="1"/>
      <c r="I243" s="1"/>
    </row>
    <row r="244" spans="6:9" x14ac:dyDescent="0.25">
      <c r="F244" s="1"/>
      <c r="G244" s="1"/>
      <c r="H244" s="1"/>
      <c r="I244" s="1"/>
    </row>
    <row r="245" spans="6:9" x14ac:dyDescent="0.25">
      <c r="F245" s="1"/>
      <c r="G245" s="1"/>
      <c r="H245" s="1"/>
      <c r="I245" s="1"/>
    </row>
    <row r="246" spans="6:9" x14ac:dyDescent="0.25">
      <c r="F246" s="1"/>
      <c r="G246" s="1"/>
      <c r="H246" s="1"/>
      <c r="I246" s="1"/>
    </row>
    <row r="247" spans="6:9" x14ac:dyDescent="0.25">
      <c r="F247" s="1"/>
      <c r="G247" s="1"/>
      <c r="H247" s="1"/>
      <c r="I247" s="1"/>
    </row>
    <row r="248" spans="6:9" x14ac:dyDescent="0.25">
      <c r="F248" s="1"/>
      <c r="G248" s="1"/>
      <c r="H248" s="1"/>
      <c r="I248" s="1"/>
    </row>
    <row r="249" spans="6:9" x14ac:dyDescent="0.25">
      <c r="F249" s="1"/>
      <c r="G249" s="1"/>
      <c r="H249" s="1"/>
      <c r="I249" s="1"/>
    </row>
    <row r="250" spans="6:9" x14ac:dyDescent="0.25">
      <c r="F250" s="1"/>
      <c r="G250" s="1"/>
      <c r="H250" s="1"/>
      <c r="I250" s="1"/>
    </row>
    <row r="251" spans="6:9" x14ac:dyDescent="0.25">
      <c r="F251" s="1"/>
      <c r="G251" s="1"/>
      <c r="H251" s="1"/>
      <c r="I251" s="1"/>
    </row>
    <row r="252" spans="6:9" x14ac:dyDescent="0.25">
      <c r="F252" s="1"/>
      <c r="G252" s="1"/>
      <c r="H252" s="1"/>
      <c r="I252" s="1"/>
    </row>
    <row r="253" spans="6:9" x14ac:dyDescent="0.25">
      <c r="F253" s="1"/>
      <c r="G253" s="1"/>
      <c r="H253" s="1"/>
      <c r="I253" s="1"/>
    </row>
    <row r="254" spans="6:9" x14ac:dyDescent="0.25">
      <c r="F254" s="1"/>
      <c r="G254" s="1"/>
      <c r="H254" s="1"/>
      <c r="I254" s="1"/>
    </row>
    <row r="255" spans="6:9" x14ac:dyDescent="0.25">
      <c r="F255" s="1"/>
      <c r="G255" s="1"/>
      <c r="H255" s="1"/>
      <c r="I255" s="1"/>
    </row>
    <row r="256" spans="6:9" x14ac:dyDescent="0.25">
      <c r="F256" s="1"/>
      <c r="G256" s="1"/>
      <c r="H256" s="1"/>
      <c r="I256" s="1"/>
    </row>
    <row r="257" spans="6:9" x14ac:dyDescent="0.25">
      <c r="F257" s="1"/>
      <c r="G257" s="1"/>
      <c r="H257" s="1"/>
      <c r="I257" s="1"/>
    </row>
    <row r="258" spans="6:9" x14ac:dyDescent="0.25">
      <c r="F258" s="1"/>
      <c r="G258" s="1"/>
      <c r="H258" s="1"/>
      <c r="I258" s="1"/>
    </row>
    <row r="259" spans="6:9" x14ac:dyDescent="0.25">
      <c r="F259" s="1"/>
      <c r="G259" s="1"/>
      <c r="H259" s="1"/>
      <c r="I259" s="1"/>
    </row>
    <row r="260" spans="6:9" x14ac:dyDescent="0.25">
      <c r="F260" s="1"/>
      <c r="G260" s="1"/>
      <c r="H260" s="1"/>
      <c r="I260" s="1"/>
    </row>
    <row r="261" spans="6:9" x14ac:dyDescent="0.25">
      <c r="F261" s="1"/>
      <c r="G261" s="1"/>
      <c r="H261" s="1"/>
      <c r="I261" s="1"/>
    </row>
    <row r="262" spans="6:9" x14ac:dyDescent="0.25">
      <c r="F262" s="1"/>
      <c r="G262" s="1"/>
      <c r="H262" s="1"/>
      <c r="I262" s="1"/>
    </row>
    <row r="263" spans="6:9" x14ac:dyDescent="0.25">
      <c r="F263" s="1"/>
      <c r="G263" s="1"/>
      <c r="H263" s="1"/>
      <c r="I263" s="1"/>
    </row>
    <row r="264" spans="6:9" x14ac:dyDescent="0.25">
      <c r="F264" s="1"/>
      <c r="G264" s="1"/>
      <c r="H264" s="1"/>
      <c r="I264" s="1"/>
    </row>
    <row r="265" spans="6:9" x14ac:dyDescent="0.25">
      <c r="F265" s="1"/>
      <c r="G265" s="1"/>
      <c r="H265" s="1"/>
      <c r="I265" s="1"/>
    </row>
    <row r="266" spans="6:9" x14ac:dyDescent="0.25">
      <c r="F266" s="1"/>
      <c r="G266" s="1"/>
      <c r="H266" s="1"/>
      <c r="I266" s="1"/>
    </row>
    <row r="267" spans="6:9" x14ac:dyDescent="0.25">
      <c r="F267" s="1"/>
      <c r="G267" s="1"/>
      <c r="H267" s="1"/>
      <c r="I267" s="1"/>
    </row>
    <row r="268" spans="6:9" x14ac:dyDescent="0.25">
      <c r="F268" s="1"/>
      <c r="G268" s="1"/>
      <c r="H268" s="1"/>
      <c r="I268" s="1"/>
    </row>
    <row r="269" spans="6:9" x14ac:dyDescent="0.25">
      <c r="F269" s="1"/>
      <c r="G269" s="1"/>
      <c r="H269" s="1"/>
      <c r="I269" s="1"/>
    </row>
    <row r="270" spans="6:9" x14ac:dyDescent="0.25">
      <c r="F270" s="1"/>
      <c r="G270" s="1"/>
      <c r="H270" s="1"/>
      <c r="I270" s="1"/>
    </row>
    <row r="271" spans="6:9" x14ac:dyDescent="0.25">
      <c r="F271" s="1"/>
      <c r="G271" s="1"/>
      <c r="H271" s="1"/>
      <c r="I271" s="1"/>
    </row>
    <row r="272" spans="6:9" x14ac:dyDescent="0.25">
      <c r="F272" s="1"/>
      <c r="G272" s="1"/>
      <c r="H272" s="1"/>
      <c r="I272" s="1"/>
    </row>
    <row r="273" spans="6:9" x14ac:dyDescent="0.25">
      <c r="F273" s="1"/>
      <c r="G273" s="1"/>
      <c r="H273" s="1"/>
      <c r="I273" s="1"/>
    </row>
    <row r="274" spans="6:9" x14ac:dyDescent="0.25">
      <c r="F274" s="1"/>
      <c r="G274" s="1"/>
      <c r="H274" s="1"/>
      <c r="I274" s="1"/>
    </row>
    <row r="275" spans="6:9" x14ac:dyDescent="0.25">
      <c r="F275" s="1"/>
      <c r="G275" s="1"/>
      <c r="H275" s="1"/>
      <c r="I275" s="1"/>
    </row>
    <row r="276" spans="6:9" x14ac:dyDescent="0.25">
      <c r="F276" s="1"/>
      <c r="G276" s="1"/>
      <c r="H276" s="1"/>
      <c r="I276" s="1"/>
    </row>
    <row r="277" spans="6:9" x14ac:dyDescent="0.25">
      <c r="F277" s="1"/>
      <c r="G277" s="1"/>
      <c r="H277" s="1"/>
      <c r="I277" s="1"/>
    </row>
    <row r="278" spans="6:9" x14ac:dyDescent="0.25">
      <c r="F278" s="1"/>
      <c r="G278" s="1"/>
      <c r="H278" s="1"/>
      <c r="I278" s="1"/>
    </row>
    <row r="279" spans="6:9" x14ac:dyDescent="0.25">
      <c r="F279" s="1"/>
      <c r="G279" s="1"/>
      <c r="H279" s="1"/>
      <c r="I279" s="1"/>
    </row>
    <row r="280" spans="6:9" x14ac:dyDescent="0.25">
      <c r="F280" s="1"/>
      <c r="G280" s="1"/>
      <c r="H280" s="1"/>
      <c r="I280" s="1"/>
    </row>
    <row r="281" spans="6:9" x14ac:dyDescent="0.25">
      <c r="F281" s="1"/>
      <c r="G281" s="1"/>
      <c r="H281" s="1"/>
      <c r="I281" s="1"/>
    </row>
    <row r="282" spans="6:9" x14ac:dyDescent="0.25">
      <c r="F282" s="1"/>
      <c r="G282" s="1"/>
      <c r="H282" s="1"/>
      <c r="I282" s="1"/>
    </row>
    <row r="283" spans="6:9" x14ac:dyDescent="0.25">
      <c r="F283" s="1"/>
      <c r="G283" s="1"/>
      <c r="H283" s="1"/>
      <c r="I283" s="1"/>
    </row>
    <row r="284" spans="6:9" x14ac:dyDescent="0.25">
      <c r="F284" s="1"/>
      <c r="G284" s="1"/>
      <c r="H284" s="1"/>
      <c r="I284" s="1"/>
    </row>
    <row r="285" spans="6:9" x14ac:dyDescent="0.25">
      <c r="F285" s="1"/>
      <c r="G285" s="1"/>
      <c r="H285" s="1"/>
      <c r="I285" s="1"/>
    </row>
    <row r="286" spans="6:9" x14ac:dyDescent="0.25">
      <c r="F286" s="1"/>
      <c r="G286" s="1"/>
      <c r="H286" s="1"/>
      <c r="I286" s="1"/>
    </row>
    <row r="287" spans="6:9" x14ac:dyDescent="0.25">
      <c r="F287" s="1"/>
      <c r="G287" s="1"/>
      <c r="H287" s="1"/>
      <c r="I287" s="1"/>
    </row>
    <row r="288" spans="6:9" x14ac:dyDescent="0.25">
      <c r="F288" s="1"/>
      <c r="G288" s="1"/>
      <c r="H288" s="1"/>
      <c r="I288" s="1"/>
    </row>
    <row r="289" spans="6:9" x14ac:dyDescent="0.25">
      <c r="F289" s="1"/>
      <c r="G289" s="1"/>
      <c r="H289" s="1"/>
      <c r="I289" s="1"/>
    </row>
    <row r="290" spans="6:9" x14ac:dyDescent="0.25">
      <c r="F290" s="1"/>
      <c r="G290" s="1"/>
      <c r="H290" s="1"/>
      <c r="I290" s="1"/>
    </row>
    <row r="291" spans="6:9" x14ac:dyDescent="0.25">
      <c r="F291" s="1"/>
      <c r="G291" s="1"/>
      <c r="H291" s="1"/>
      <c r="I291" s="1"/>
    </row>
    <row r="292" spans="6:9" x14ac:dyDescent="0.25">
      <c r="F292" s="1"/>
      <c r="G292" s="1"/>
      <c r="H292" s="1"/>
      <c r="I292" s="1"/>
    </row>
    <row r="293" spans="6:9" x14ac:dyDescent="0.25">
      <c r="F293" s="1"/>
      <c r="G293" s="1"/>
      <c r="H293" s="1"/>
      <c r="I293" s="1"/>
    </row>
    <row r="294" spans="6:9" x14ac:dyDescent="0.25">
      <c r="F294" s="1"/>
      <c r="G294" s="1"/>
      <c r="H294" s="1"/>
      <c r="I294" s="1"/>
    </row>
    <row r="295" spans="6:9" x14ac:dyDescent="0.25">
      <c r="F295" s="1"/>
      <c r="G295" s="1"/>
      <c r="H295" s="1"/>
      <c r="I295" s="1"/>
    </row>
    <row r="296" spans="6:9" x14ac:dyDescent="0.25">
      <c r="F296" s="1"/>
      <c r="G296" s="1"/>
      <c r="H296" s="1"/>
      <c r="I296" s="1"/>
    </row>
    <row r="297" spans="6:9" x14ac:dyDescent="0.25">
      <c r="F297" s="1"/>
      <c r="G297" s="1"/>
      <c r="H297" s="1"/>
      <c r="I297" s="1"/>
    </row>
    <row r="298" spans="6:9" x14ac:dyDescent="0.25">
      <c r="F298" s="1"/>
      <c r="G298" s="1"/>
      <c r="H298" s="1"/>
      <c r="I298" s="1"/>
    </row>
    <row r="299" spans="6:9" x14ac:dyDescent="0.25">
      <c r="F299" s="1"/>
      <c r="G299" s="1"/>
      <c r="H299" s="1"/>
      <c r="I299" s="1"/>
    </row>
    <row r="300" spans="6:9" x14ac:dyDescent="0.25">
      <c r="F300" s="1"/>
      <c r="G300" s="1"/>
      <c r="H300" s="1"/>
      <c r="I300" s="1"/>
    </row>
    <row r="301" spans="6:9" x14ac:dyDescent="0.25">
      <c r="F301" s="1"/>
      <c r="G301" s="1"/>
      <c r="H301" s="1"/>
      <c r="I301" s="1"/>
    </row>
    <row r="302" spans="6:9" x14ac:dyDescent="0.25">
      <c r="F302" s="1"/>
      <c r="G302" s="1"/>
      <c r="H302" s="1"/>
      <c r="I302" s="1"/>
    </row>
    <row r="303" spans="6:9" x14ac:dyDescent="0.25">
      <c r="F303" s="1"/>
      <c r="G303" s="1"/>
      <c r="H303" s="1"/>
      <c r="I303" s="1"/>
    </row>
    <row r="304" spans="6:9" x14ac:dyDescent="0.25">
      <c r="F304" s="1"/>
      <c r="G304" s="1"/>
      <c r="H304" s="1"/>
      <c r="I304" s="1"/>
    </row>
    <row r="305" spans="6:9" x14ac:dyDescent="0.25">
      <c r="F305" s="1"/>
      <c r="G305" s="1"/>
      <c r="H305" s="1"/>
      <c r="I305" s="1"/>
    </row>
    <row r="306" spans="6:9" x14ac:dyDescent="0.25">
      <c r="F306" s="1"/>
      <c r="G306" s="1"/>
      <c r="H306" s="1"/>
      <c r="I306" s="1"/>
    </row>
    <row r="307" spans="6:9" x14ac:dyDescent="0.25">
      <c r="F307" s="1"/>
      <c r="G307" s="1"/>
      <c r="H307" s="1"/>
      <c r="I307" s="1"/>
    </row>
    <row r="308" spans="6:9" x14ac:dyDescent="0.25">
      <c r="F308" s="1"/>
      <c r="G308" s="1"/>
      <c r="H308" s="1"/>
      <c r="I308" s="1"/>
    </row>
    <row r="309" spans="6:9" x14ac:dyDescent="0.25">
      <c r="F309" s="1"/>
      <c r="G309" s="1"/>
      <c r="H309" s="1"/>
      <c r="I309" s="1"/>
    </row>
    <row r="310" spans="6:9" x14ac:dyDescent="0.25">
      <c r="F310" s="1"/>
      <c r="G310" s="1"/>
      <c r="H310" s="1"/>
      <c r="I310" s="1"/>
    </row>
    <row r="311" spans="6:9" x14ac:dyDescent="0.25">
      <c r="F311" s="1"/>
      <c r="G311" s="1"/>
      <c r="H311" s="1"/>
      <c r="I311" s="1"/>
    </row>
    <row r="312" spans="6:9" x14ac:dyDescent="0.25">
      <c r="F312" s="1"/>
      <c r="G312" s="1"/>
      <c r="H312" s="1"/>
      <c r="I312" s="1"/>
    </row>
    <row r="313" spans="6:9" x14ac:dyDescent="0.25">
      <c r="F313" s="1"/>
      <c r="G313" s="1"/>
      <c r="H313" s="1"/>
      <c r="I313" s="1"/>
    </row>
    <row r="314" spans="6:9" x14ac:dyDescent="0.25">
      <c r="F314" s="1"/>
      <c r="G314" s="1"/>
      <c r="H314" s="1"/>
      <c r="I314" s="1"/>
    </row>
    <row r="315" spans="6:9" x14ac:dyDescent="0.25">
      <c r="F315" s="1"/>
      <c r="G315" s="1"/>
      <c r="H315" s="1"/>
      <c r="I315" s="1"/>
    </row>
    <row r="316" spans="6:9" x14ac:dyDescent="0.25">
      <c r="F316" s="1"/>
      <c r="G316" s="1"/>
      <c r="H316" s="1"/>
      <c r="I316" s="1"/>
    </row>
    <row r="317" spans="6:9" x14ac:dyDescent="0.25">
      <c r="F317" s="1"/>
      <c r="G317" s="1"/>
      <c r="H317" s="1"/>
      <c r="I317" s="1"/>
    </row>
    <row r="318" spans="6:9" x14ac:dyDescent="0.25">
      <c r="F318" s="1"/>
      <c r="G318" s="1"/>
      <c r="H318" s="1"/>
      <c r="I318" s="1"/>
    </row>
    <row r="319" spans="6:9" x14ac:dyDescent="0.25">
      <c r="F319" s="1"/>
      <c r="G319" s="1"/>
      <c r="H319" s="1"/>
      <c r="I319" s="1"/>
    </row>
    <row r="320" spans="6:9" x14ac:dyDescent="0.25">
      <c r="F320" s="1"/>
      <c r="G320" s="1"/>
      <c r="H320" s="1"/>
      <c r="I320" s="1"/>
    </row>
    <row r="321" spans="6:9" x14ac:dyDescent="0.25">
      <c r="F321" s="1"/>
      <c r="G321" s="1"/>
      <c r="H321" s="1"/>
      <c r="I321" s="1"/>
    </row>
    <row r="322" spans="6:9" x14ac:dyDescent="0.25">
      <c r="F322" s="1"/>
      <c r="G322" s="1"/>
      <c r="H322" s="1"/>
      <c r="I322" s="1"/>
    </row>
    <row r="323" spans="6:9" x14ac:dyDescent="0.25">
      <c r="F323" s="1"/>
      <c r="G323" s="1"/>
      <c r="H323" s="1"/>
      <c r="I323" s="1"/>
    </row>
    <row r="324" spans="6:9" x14ac:dyDescent="0.25">
      <c r="F324" s="1"/>
      <c r="G324" s="1"/>
      <c r="H324" s="1"/>
      <c r="I324" s="1"/>
    </row>
    <row r="325" spans="6:9" x14ac:dyDescent="0.25">
      <c r="F325" s="1"/>
      <c r="G325" s="1"/>
      <c r="H325" s="1"/>
      <c r="I325" s="1"/>
    </row>
    <row r="326" spans="6:9" x14ac:dyDescent="0.25">
      <c r="F326" s="1"/>
      <c r="G326" s="1"/>
      <c r="H326" s="1"/>
      <c r="I326" s="1"/>
    </row>
    <row r="327" spans="6:9" x14ac:dyDescent="0.25">
      <c r="F327" s="1"/>
      <c r="G327" s="1"/>
      <c r="H327" s="1"/>
      <c r="I327" s="1"/>
    </row>
    <row r="328" spans="6:9" x14ac:dyDescent="0.25">
      <c r="F328" s="1"/>
      <c r="G328" s="1"/>
      <c r="H328" s="1"/>
      <c r="I328" s="1"/>
    </row>
    <row r="329" spans="6:9" x14ac:dyDescent="0.25">
      <c r="F329" s="1"/>
      <c r="G329" s="1"/>
      <c r="H329" s="1"/>
      <c r="I329" s="1"/>
    </row>
    <row r="330" spans="6:9" x14ac:dyDescent="0.25">
      <c r="F330" s="1"/>
      <c r="G330" s="1"/>
      <c r="H330" s="1"/>
      <c r="I330" s="1"/>
    </row>
    <row r="331" spans="6:9" x14ac:dyDescent="0.25">
      <c r="F331" s="1"/>
      <c r="G331" s="1"/>
      <c r="H331" s="1"/>
      <c r="I331" s="1"/>
    </row>
    <row r="332" spans="6:9" x14ac:dyDescent="0.25">
      <c r="F332" s="1"/>
      <c r="G332" s="1"/>
      <c r="H332" s="1"/>
      <c r="I332" s="1"/>
    </row>
    <row r="333" spans="6:9" x14ac:dyDescent="0.25">
      <c r="F333" s="1"/>
      <c r="G333" s="1"/>
      <c r="H333" s="1"/>
      <c r="I333" s="1"/>
    </row>
    <row r="334" spans="6:9" x14ac:dyDescent="0.25">
      <c r="F334" s="1"/>
      <c r="G334" s="1"/>
      <c r="H334" s="1"/>
      <c r="I334" s="1"/>
    </row>
    <row r="335" spans="6:9" x14ac:dyDescent="0.25">
      <c r="F335" s="1"/>
      <c r="G335" s="1"/>
      <c r="H335" s="1"/>
      <c r="I335" s="1"/>
    </row>
    <row r="336" spans="6:9" x14ac:dyDescent="0.25">
      <c r="F336" s="1"/>
      <c r="G336" s="1"/>
      <c r="H336" s="1"/>
      <c r="I336" s="1"/>
    </row>
    <row r="337" spans="6:9" x14ac:dyDescent="0.25">
      <c r="F337" s="1"/>
      <c r="G337" s="1"/>
      <c r="H337" s="1"/>
      <c r="I337" s="1"/>
    </row>
    <row r="338" spans="6:9" x14ac:dyDescent="0.25">
      <c r="F338" s="1"/>
      <c r="G338" s="1"/>
      <c r="H338" s="1"/>
      <c r="I338" s="1"/>
    </row>
    <row r="339" spans="6:9" x14ac:dyDescent="0.25">
      <c r="F339" s="1"/>
      <c r="G339" s="1"/>
      <c r="H339" s="1"/>
      <c r="I339" s="1"/>
    </row>
    <row r="340" spans="6:9" x14ac:dyDescent="0.25">
      <c r="F340" s="1"/>
      <c r="G340" s="1"/>
      <c r="H340" s="1"/>
      <c r="I340" s="1"/>
    </row>
    <row r="341" spans="6:9" x14ac:dyDescent="0.25">
      <c r="F341" s="1"/>
      <c r="G341" s="1"/>
      <c r="H341" s="1"/>
      <c r="I341" s="1"/>
    </row>
    <row r="342" spans="6:9" x14ac:dyDescent="0.25">
      <c r="F342" s="1"/>
      <c r="G342" s="1"/>
      <c r="H342" s="1"/>
      <c r="I342" s="1"/>
    </row>
    <row r="343" spans="6:9" x14ac:dyDescent="0.25">
      <c r="F343" s="1"/>
      <c r="G343" s="1"/>
      <c r="H343" s="1"/>
      <c r="I343" s="1"/>
    </row>
    <row r="344" spans="6:9" x14ac:dyDescent="0.25">
      <c r="F344" s="1"/>
      <c r="G344" s="1"/>
      <c r="H344" s="1"/>
      <c r="I344" s="1"/>
    </row>
    <row r="345" spans="6:9" x14ac:dyDescent="0.25">
      <c r="F345" s="1"/>
      <c r="G345" s="1"/>
      <c r="H345" s="1"/>
      <c r="I345" s="1"/>
    </row>
    <row r="346" spans="6:9" x14ac:dyDescent="0.25">
      <c r="F346" s="1"/>
      <c r="G346" s="1"/>
      <c r="H346" s="1"/>
      <c r="I346" s="1"/>
    </row>
    <row r="347" spans="6:9" x14ac:dyDescent="0.25">
      <c r="F347" s="1"/>
      <c r="G347" s="1"/>
      <c r="H347" s="1"/>
      <c r="I347" s="1"/>
    </row>
    <row r="348" spans="6:9" x14ac:dyDescent="0.25">
      <c r="F348" s="1"/>
      <c r="G348" s="1"/>
      <c r="H348" s="1"/>
      <c r="I348" s="1"/>
    </row>
    <row r="349" spans="6:9" x14ac:dyDescent="0.25">
      <c r="F349" s="1"/>
      <c r="G349" s="1"/>
      <c r="H349" s="1"/>
      <c r="I349" s="1"/>
    </row>
    <row r="350" spans="6:9" x14ac:dyDescent="0.25">
      <c r="F350" s="1"/>
      <c r="G350" s="1"/>
      <c r="H350" s="1"/>
      <c r="I350" s="1"/>
    </row>
    <row r="351" spans="6:9" x14ac:dyDescent="0.25">
      <c r="F351" s="1"/>
      <c r="G351" s="1"/>
      <c r="H351" s="1"/>
      <c r="I351" s="1"/>
    </row>
    <row r="352" spans="6:9" x14ac:dyDescent="0.25">
      <c r="G352" s="1"/>
      <c r="H352" s="1"/>
    </row>
    <row r="353" spans="7:8" x14ac:dyDescent="0.25">
      <c r="G353" s="1"/>
      <c r="H353" s="1"/>
    </row>
    <row r="354" spans="7:8" x14ac:dyDescent="0.25">
      <c r="G354" s="1"/>
      <c r="H354" s="1"/>
    </row>
    <row r="355" spans="7:8" x14ac:dyDescent="0.25">
      <c r="G355" s="1"/>
      <c r="H355" s="1"/>
    </row>
  </sheetData>
  <pageMargins left="0.7" right="0.7" top="0.75" bottom="0.75" header="0.3" footer="0.3"/>
  <pageSetup paperSize="9" orientation="portrait" horizontalDpi="0" verticalDpi="0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Гипотеза</vt:lpstr>
      <vt:lpstr>Дов.инт.</vt:lpstr>
      <vt:lpstr>Плотность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2019-09-19T19:16:57Z</dcterms:modified>
</cp:coreProperties>
</file>